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29"/>
  <workbookPr filterPrivacy="1"/>
  <xr:revisionPtr revIDLastSave="0" documentId="8_{10D0666A-BCFA-410E-B018-6447027B56C0}" xr6:coauthVersionLast="47" xr6:coauthVersionMax="47" xr10:uidLastSave="{00000000-0000-0000-0000-000000000000}"/>
  <bookViews>
    <workbookView xWindow="-120" yWindow="-120" windowWidth="29040" windowHeight="15840" activeTab="1" xr2:uid="{00000000-000D-0000-FFFF-FFFF00000000}"/>
  </bookViews>
  <sheets>
    <sheet name="Information" sheetId="1" r:id="rId1"/>
    <sheet name="80AMI Estimate" sheetId="2" r:id="rId2"/>
    <sheet name="Fed Poverty Threshold Estimate" sheetId="3" r:id="rId3"/>
  </sheets>
  <definedNames>
    <definedName name="_xlnm.Print_Titles" localSheetId="1">'80AMI Estimate'!$A:$A,'80AMI Estimate'!$1:$3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9" i="2" l="1"/>
  <c r="D25" i="2" s="1"/>
  <c r="B23" i="2"/>
  <c r="D7" i="3"/>
  <c r="E7" i="3"/>
  <c r="M14" i="3"/>
  <c r="C14" i="3"/>
  <c r="M13" i="3"/>
  <c r="C13" i="3"/>
  <c r="M12" i="3"/>
  <c r="C12" i="3"/>
  <c r="M11" i="3"/>
  <c r="C11" i="3"/>
  <c r="M10" i="3"/>
  <c r="C10" i="3"/>
  <c r="M9" i="3"/>
  <c r="C9" i="3"/>
  <c r="M8" i="3"/>
  <c r="C8" i="3"/>
  <c r="M7" i="3"/>
  <c r="C7" i="3"/>
  <c r="M6" i="3"/>
  <c r="C6" i="3"/>
  <c r="M5" i="3"/>
  <c r="D5" i="3"/>
  <c r="E5" i="3" s="1"/>
  <c r="C5" i="3"/>
  <c r="D6" i="3" s="1"/>
  <c r="E6" i="3" s="1"/>
  <c r="M14" i="2"/>
  <c r="M6" i="2"/>
  <c r="M7" i="2"/>
  <c r="M8" i="2"/>
  <c r="M9" i="2"/>
  <c r="M10" i="2"/>
  <c r="M11" i="2"/>
  <c r="M12" i="2"/>
  <c r="M13" i="2"/>
  <c r="M5" i="2"/>
  <c r="E9" i="2"/>
  <c r="C6" i="2" l="1"/>
  <c r="C7" i="2"/>
  <c r="C8" i="2"/>
  <c r="C9" i="2"/>
  <c r="C10" i="2"/>
  <c r="C11" i="2"/>
  <c r="C12" i="2"/>
  <c r="C13" i="2"/>
  <c r="C14" i="2"/>
  <c r="C5" i="2"/>
  <c r="D6" i="2" l="1"/>
  <c r="E6" i="2" s="1"/>
  <c r="D7" i="2"/>
  <c r="E7" i="2" s="1"/>
  <c r="D8" i="2"/>
  <c r="E8" i="2" s="1"/>
  <c r="D5" i="2"/>
  <c r="E5"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D9" authorId="0" shapeId="0" xr:uid="{9A0BE02A-21D5-404C-AB24-4E91FAE5EB89}">
      <text>
        <r>
          <rPr>
            <b/>
            <sz val="9"/>
            <color indexed="81"/>
            <rFont val="Tahoma"/>
            <charset val="1"/>
          </rPr>
          <t>Multiples the percent of band below threshold timeshouseholds in band, and then adds households in bands for $0 to $35,000</t>
        </r>
      </text>
    </comment>
    <comment ref="D25" authorId="0" shapeId="0" xr:uid="{2A1D91B9-4B7E-4DB0-B5BA-3F15440EFC46}">
      <text>
        <r>
          <rPr>
            <b/>
            <sz val="9"/>
            <color indexed="81"/>
            <rFont val="Tahoma"/>
            <charset val="1"/>
          </rPr>
          <t>Adjusted to remove 1300 households, based on 3900 students (per CEDO 2019 equity report)</t>
        </r>
      </text>
    </comment>
  </commentList>
</comments>
</file>

<file path=xl/sharedStrings.xml><?xml version="1.0" encoding="utf-8"?>
<sst xmlns="http://schemas.openxmlformats.org/spreadsheetml/2006/main" count="388" uniqueCount="163">
  <si>
    <t>INCOME IN THE PAST 12 MONTHS (IN 2020 INFLATION-ADJUSTED DOLLARS)</t>
  </si>
  <si>
    <t>Note: The table shown may have been modified by user selections. Some information may be missing.</t>
  </si>
  <si>
    <t>DATA NOTES</t>
  </si>
  <si>
    <t/>
  </si>
  <si>
    <t>TABLE ID:</t>
  </si>
  <si>
    <t>S1901</t>
  </si>
  <si>
    <t>SURVEY/PROGRAM:</t>
  </si>
  <si>
    <t>American Community Survey</t>
  </si>
  <si>
    <t>VINTAGE:</t>
  </si>
  <si>
    <t>2020</t>
  </si>
  <si>
    <t>DATASET:</t>
  </si>
  <si>
    <t>ACSST5Y2020</t>
  </si>
  <si>
    <t>PRODUCT:</t>
  </si>
  <si>
    <t>ACS 5-Year Estimates Subject Tables</t>
  </si>
  <si>
    <t>UNIVERSE:</t>
  </si>
  <si>
    <t>None</t>
  </si>
  <si>
    <t>FTP URL:</t>
  </si>
  <si>
    <t>API URL:</t>
  </si>
  <si>
    <t>https://api.census.gov/data/2020/acs/acs5/subject</t>
  </si>
  <si>
    <t>USER SELECTIONS</t>
  </si>
  <si>
    <t>TOPICS</t>
  </si>
  <si>
    <t>Income (Households, Families, Individuals)</t>
  </si>
  <si>
    <t>GEOS</t>
  </si>
  <si>
    <t>Burlington city, Chittenden County, Vermont</t>
  </si>
  <si>
    <t>EXCLUDED COLUMNS</t>
  </si>
  <si>
    <t>APPLIED FILTERS</t>
  </si>
  <si>
    <t>APPLIED SORTS</t>
  </si>
  <si>
    <t>PIVOT &amp; GROUPING</t>
  </si>
  <si>
    <t>WEB ADDRESS</t>
  </si>
  <si>
    <t>https://data.census.gov/cedsci/table?q=median%20household%20income&amp;g=0600000US5000710675&amp;tid=ACSST5Y2020.S1901</t>
  </si>
  <si>
    <t>TABLE NOTES</t>
  </si>
  <si>
    <t>Although the American Community Survey (ACS) produces population, demographic and housing unit estimates, for 2020, the 2020 Census provides the official counts of the population and housing units for the nation, states, counties, cities, and towns. For 2016 to 2019, the Population Estimates Program provides estimates of the population for the nation, states, counties, cities, and towns and intercensal housing unit estimates for the nation, states, and counties.</t>
  </si>
  <si>
    <t>Supporting documentation on code lists, subject definitions, data accuracy, and statistical testing can be found on the American Community Survey website in the Technical Documentation section.
Sample size and data quality measures (including coverage rates, allocation rates, and response rates) can be found on the American Community Survey website in the Methodology section.</t>
  </si>
  <si>
    <t>Source: U.S. Census Bureau, 2016-2020 American Community Survey 5-Year Estimates</t>
  </si>
  <si>
    <t>Data are based on a sample and are subject to sampling variability. The degree of uncertainty for an estimate arising from sampling variability is represented through the use of a margin of error. The value shown here is the 90 percent margin of error. The margin of error can be interpreted roughly as providing a 90 percent probability that the interval defined by the estimate minus the margin of error and the estimate plus the margin of error (the lower and upper confidence bounds) contains the true value. In addition to sampling variability, the ACS estimates are subject to nonsampling error (for a discussion of nonsampling variability, see ACS Technical Documentation). The effect of nonsampling error is not represented in these tables.</t>
  </si>
  <si>
    <t>When information is missing or inconsistent, the Census Bureau logically assigns an acceptable value using the response to a related question or questions. If a logical assignment is not possible, data are filled using a statistical process called allocation, which uses a similar individual or household to provide a donor value. The "Allocated" section is the number of respondents who received an allocated value for a particular subject.</t>
  </si>
  <si>
    <t>Between 2018 and 2019 the American Community Survey retirement income question changed. These changes resulted in an increase in both the number of households reporting retirement income and higher aggregate retirement income at the national level. For more information see Changes to the Retirement Income Question .</t>
  </si>
  <si>
    <t>The categories for relationship to householder were revised in 2019. For more information see Revisions to the Relationship to Household item.</t>
  </si>
  <si>
    <t>The 2016-2020 American Community Survey (ACS) data generally reflect the September 2018 Office of Management and Budget (OMB) delineations of metropolitan and micropolitan statistical areas. In certain instances, the names, codes, and boundaries of the principal cities shown in ACS tables may differ from the OMB delineation lists due to differences in the effective dates of the geographic entities.</t>
  </si>
  <si>
    <t>Estimates of urban and rural populations, housing units, and characteristics reflect boundaries of urban areas defined based on Census 2010 data. As a result, data for urban and rural areas from the ACS do not necessarily reflect the results of ongoing urbanization.</t>
  </si>
  <si>
    <t>Explanation of Symbols:- The estimate could not be computed because there were an insufficient number of sample observations. For a ratio of medians estimate, one or both of the median estimates falls in the lowest interval or highest interval of an open-ended distribution.N The estimate or margin of error cannot be displayed because there were an insufficient number of sample cases in the selected geographic area. (X) The estimate or margin of error is not applicable or not available.median- The median falls in the lowest interval of an open-ended distribution (for example "2,500-")median+ The median falls in the highest interval of an open-ended distribution (for example "250,000+").** The margin of error could not be computed because there were an insufficient number of sample observations.*** The margin of error could not be computed because the median falls in the lowest interval or highest interval of an open-ended distribution.***** A margin of error is not appropriate because the corresponding estimate is controlled to an independent population or housing estimate. Effectively, the corresponding estimate has no sampling error and the margin of error may be treated as zero.</t>
  </si>
  <si>
    <t>COLUMN NOTES</t>
  </si>
  <si>
    <t>Households</t>
  </si>
  <si>
    <t>Families</t>
  </si>
  <si>
    <t>Married-couple families</t>
  </si>
  <si>
    <t>Nonfamily households</t>
  </si>
  <si>
    <t>Label</t>
  </si>
  <si>
    <t>Estimate</t>
  </si>
  <si>
    <t>Margin of Error</t>
  </si>
  <si>
    <t>Total</t>
  </si>
  <si>
    <t>16,189</t>
  </si>
  <si>
    <t>±562</t>
  </si>
  <si>
    <t>6,135</t>
  </si>
  <si>
    <t>±404</t>
  </si>
  <si>
    <t>4,426</t>
  </si>
  <si>
    <t>±352</t>
  </si>
  <si>
    <t>10,054</t>
  </si>
  <si>
    <t>±649</t>
  </si>
  <si>
    <t>Less than $10,000</t>
  </si>
  <si>
    <t>8.1%</t>
  </si>
  <si>
    <t>±1.3</t>
  </si>
  <si>
    <t>3.6%</t>
  </si>
  <si>
    <t>±2.1</t>
  </si>
  <si>
    <t>0.5%</t>
  </si>
  <si>
    <t>±0.6</t>
  </si>
  <si>
    <t>11.1%</t>
  </si>
  <si>
    <t>$10,000 to $14,999</t>
  </si>
  <si>
    <t>6.1%</t>
  </si>
  <si>
    <t>±1.4</t>
  </si>
  <si>
    <t>0.6%</t>
  </si>
  <si>
    <t>±0.4</t>
  </si>
  <si>
    <t>0.3%</t>
  </si>
  <si>
    <t>±0.3</t>
  </si>
  <si>
    <t>9.4%</t>
  </si>
  <si>
    <t>$15,000 to $24,999</t>
  </si>
  <si>
    <t>12.9%</t>
  </si>
  <si>
    <t>±2.3</t>
  </si>
  <si>
    <t>9.1%</t>
  </si>
  <si>
    <t>±3.3</t>
  </si>
  <si>
    <t>3.2%</t>
  </si>
  <si>
    <t>±1.8</t>
  </si>
  <si>
    <t>15.9%</t>
  </si>
  <si>
    <t>±2.9</t>
  </si>
  <si>
    <t>$25,000 to $34,999</t>
  </si>
  <si>
    <t>9.2%</t>
  </si>
  <si>
    <t>±1.6</t>
  </si>
  <si>
    <t>5.8%</t>
  </si>
  <si>
    <t>4.2%</t>
  </si>
  <si>
    <t>10.9%</t>
  </si>
  <si>
    <t>±2.4</t>
  </si>
  <si>
    <t>$35,000 to $49,999</t>
  </si>
  <si>
    <t>9.5%</t>
  </si>
  <si>
    <t>7.9%</t>
  </si>
  <si>
    <t>±2.5</t>
  </si>
  <si>
    <t>4.7%</t>
  </si>
  <si>
    <t>±1.9</t>
  </si>
  <si>
    <t>11.0%</t>
  </si>
  <si>
    <t>$50,000 to $74,999</t>
  </si>
  <si>
    <t>16.0%</t>
  </si>
  <si>
    <t>±2.0</t>
  </si>
  <si>
    <t>13.3%</t>
  </si>
  <si>
    <t>±3.2</t>
  </si>
  <si>
    <t>15.1%</t>
  </si>
  <si>
    <t>±4.2</t>
  </si>
  <si>
    <t>17.1%</t>
  </si>
  <si>
    <t>$75,000 to $99,999</t>
  </si>
  <si>
    <t>12.5%</t>
  </si>
  <si>
    <t>14.5%</t>
  </si>
  <si>
    <t>±3.0</t>
  </si>
  <si>
    <t>15.0%</t>
  </si>
  <si>
    <t>±3.5</t>
  </si>
  <si>
    <t>11.3%</t>
  </si>
  <si>
    <t>$100,000 to $149,999</t>
  </si>
  <si>
    <t>13.8%</t>
  </si>
  <si>
    <t>22.7%</t>
  </si>
  <si>
    <t>±3.6</t>
  </si>
  <si>
    <t>28.0%</t>
  </si>
  <si>
    <t>±4.5</t>
  </si>
  <si>
    <t>8.0%</t>
  </si>
  <si>
    <t>$150,000 to $199,999</t>
  </si>
  <si>
    <t>5.3%</t>
  </si>
  <si>
    <t>±1.2</t>
  </si>
  <si>
    <t>±2.6</t>
  </si>
  <si>
    <t>14.1%</t>
  </si>
  <si>
    <t>1.9%</t>
  </si>
  <si>
    <t>±0.8</t>
  </si>
  <si>
    <t>$200,000 or more</t>
  </si>
  <si>
    <t>6.7%</t>
  </si>
  <si>
    <t>11.4%</t>
  </si>
  <si>
    <t>±2.8</t>
  </si>
  <si>
    <t>14.9%</t>
  </si>
  <si>
    <t>3.4%</t>
  </si>
  <si>
    <t>Median income (dollars)</t>
  </si>
  <si>
    <t>55,461</t>
  </si>
  <si>
    <t>±3,991</t>
  </si>
  <si>
    <t>89,765</t>
  </si>
  <si>
    <t>±9,879</t>
  </si>
  <si>
    <t>115,898</t>
  </si>
  <si>
    <t>±11,087</t>
  </si>
  <si>
    <t>38,190</t>
  </si>
  <si>
    <t>±4,351</t>
  </si>
  <si>
    <t>Mean income (dollars)</t>
  </si>
  <si>
    <t>77,536</t>
  </si>
  <si>
    <t>±4,407</t>
  </si>
  <si>
    <t>111,871</t>
  </si>
  <si>
    <t>±9,417</t>
  </si>
  <si>
    <t>N</t>
  </si>
  <si>
    <t>55,164</t>
  </si>
  <si>
    <t>±4,777</t>
  </si>
  <si>
    <t>PERCENT ALLOCATED</t>
  </si>
  <si>
    <t>Household income in the past 12 months</t>
  </si>
  <si>
    <t>31.1%</t>
  </si>
  <si>
    <t>(X)</t>
  </si>
  <si>
    <t>Family income in the past 12 months</t>
  </si>
  <si>
    <t>28.3%</t>
  </si>
  <si>
    <t>Nonfamily income in the past 12 months</t>
  </si>
  <si>
    <t>31.8%</t>
  </si>
  <si>
    <t>Count (Calculated)</t>
  </si>
  <si>
    <t>Sum to 80% AMI (Calculated)</t>
  </si>
  <si>
    <t>Count</t>
  </si>
  <si>
    <t>Household Estimate</t>
  </si>
  <si>
    <t>80% of median income</t>
  </si>
  <si>
    <t>Count of Households in Band (Calculated)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</si>
</sst>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_(&quot;$&quot;* \(#,##0.00\);_(&quot;$&quot;* &quot;-&quot;??_);_(@_)"/>
    <numFmt numFmtId="43" formatCode="_(* #,##0.00_);_(* \(#,##0.00\);_(* &quot;-&quot;??_);_(@_)"/>
    <numFmt numFmtId="164" formatCode="_(* #,##0_);_(* \(#,##0\);_(* &quot;-&quot;??_);_(@_)"/>
    <numFmt numFmtId="165" formatCode="_(&quot;$&quot;* #,##0_);_(&quot;$&quot;* \(#,##0\);_(&quot;$&quot;* &quot;-&quot;??_);_(@_)"/>
  </numFmts>
  <fonts count="6" x14ac:knownFonts="1">
    <font>
      <sz val="11"/>
      <color theme="1"/>
      <name val="Calibri"/>
      <family val="2"/>
      <scheme val="minor"/>
    </font>
    <font>
      <b/>
      <sz val="16"/>
      <name val="Calibri"/>
    </font>
    <font>
      <b/>
      <sz val="11"/>
      <name val="Calibri"/>
    </font>
    <font>
      <sz val="11"/>
      <color theme="1"/>
      <name val="Calibri"/>
      <family val="2"/>
      <scheme val="minor"/>
    </font>
    <font>
      <b/>
      <sz val="11"/>
      <name val="Calibri"/>
      <family val="2"/>
    </font>
    <font>
      <b/>
      <sz val="9"/>
      <color indexed="81"/>
      <name val="Tahoma"/>
      <charset val="1"/>
    </font>
  </fonts>
  <fills count="3">
    <fill>
      <patternFill patternType="none"/>
    </fill>
    <fill>
      <patternFill patternType="gray125"/>
    </fill>
    <fill>
      <patternFill patternType="solid">
        <fgColor theme="8" tint="0.79998168889431442"/>
        <bgColor indexed="64"/>
      </patternFill>
    </fill>
  </fills>
  <borders count="3">
    <border>
      <left/>
      <right/>
      <top/>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s>
  <cellStyleXfs count="4">
    <xf numFmtId="0" fontId="0" fillId="0" borderId="0"/>
    <xf numFmtId="43" fontId="3" fillId="0" borderId="0" applyFont="0" applyFill="0" applyBorder="0" applyAlignment="0" applyProtection="0"/>
    <xf numFmtId="9" fontId="3" fillId="0" borderId="0" applyFont="0" applyFill="0" applyBorder="0" applyAlignment="0" applyProtection="0"/>
    <xf numFmtId="44" fontId="3" fillId="0" borderId="0" applyFont="0" applyFill="0" applyBorder="0" applyAlignment="0" applyProtection="0"/>
  </cellStyleXfs>
  <cellXfs count="20">
    <xf numFmtId="0" fontId="0" fillId="0" borderId="0" xfId="0"/>
    <xf numFmtId="0" fontId="0" fillId="0" borderId="0" xfId="0" applyAlignment="1">
      <alignment vertical="top" wrapText="1"/>
    </xf>
    <xf numFmtId="0" fontId="0" fillId="0" borderId="1" xfId="0" applyBorder="1"/>
    <xf numFmtId="0" fontId="2" fillId="0" borderId="0" xfId="0" applyFont="1" applyAlignment="1">
      <alignment vertical="top" wrapText="1"/>
    </xf>
    <xf numFmtId="0" fontId="0" fillId="0" borderId="0" xfId="0" applyAlignment="1">
      <alignment wrapText="1"/>
    </xf>
    <xf numFmtId="0" fontId="2" fillId="0" borderId="2" xfId="0" applyFont="1" applyBorder="1" applyAlignment="1">
      <alignment horizontal="left" vertical="center" wrapText="1"/>
    </xf>
    <xf numFmtId="0" fontId="0" fillId="0" borderId="0" xfId="0" applyAlignment="1">
      <alignment wrapText="1" indent="1"/>
    </xf>
    <xf numFmtId="1" fontId="0" fillId="0" borderId="0" xfId="0" applyNumberFormat="1" applyAlignment="1">
      <alignment wrapText="1"/>
    </xf>
    <xf numFmtId="164" fontId="0" fillId="0" borderId="0" xfId="1" applyNumberFormat="1" applyFont="1" applyAlignment="1">
      <alignment wrapText="1"/>
    </xf>
    <xf numFmtId="9" fontId="0" fillId="0" borderId="0" xfId="2" applyFont="1" applyAlignment="1">
      <alignment wrapText="1"/>
    </xf>
    <xf numFmtId="164" fontId="0" fillId="2" borderId="0" xfId="1" applyNumberFormat="1" applyFont="1" applyFill="1" applyAlignment="1">
      <alignment wrapText="1"/>
    </xf>
    <xf numFmtId="9" fontId="0" fillId="2" borderId="0" xfId="2" applyFont="1" applyFill="1" applyAlignment="1">
      <alignment wrapText="1"/>
    </xf>
    <xf numFmtId="0" fontId="4" fillId="0" borderId="2" xfId="0" applyFont="1" applyBorder="1" applyAlignment="1">
      <alignment horizontal="left" vertical="center" wrapText="1"/>
    </xf>
    <xf numFmtId="164" fontId="0" fillId="0" borderId="0" xfId="1" applyNumberFormat="1" applyFont="1" applyFill="1" applyAlignment="1">
      <alignment wrapText="1"/>
    </xf>
    <xf numFmtId="9" fontId="0" fillId="0" borderId="0" xfId="2" applyFont="1" applyFill="1" applyAlignment="1">
      <alignment wrapText="1"/>
    </xf>
    <xf numFmtId="165" fontId="0" fillId="0" borderId="0" xfId="3" applyNumberFormat="1" applyFont="1" applyAlignment="1">
      <alignment wrapText="1"/>
    </xf>
    <xf numFmtId="0" fontId="1" fillId="0" borderId="1" xfId="0" applyFont="1" applyBorder="1" applyAlignment="1">
      <alignment horizontal="center" vertical="center" wrapText="1"/>
    </xf>
    <xf numFmtId="0" fontId="0" fillId="0" borderId="0" xfId="0" applyAlignment="1">
      <alignment vertical="top" wrapText="1"/>
    </xf>
    <xf numFmtId="0" fontId="2" fillId="0" borderId="0" xfId="0" applyFont="1" applyAlignment="1"/>
    <xf numFmtId="0" fontId="2" fillId="0" borderId="2" xfId="0" applyFont="1" applyBorder="1" applyAlignment="1">
      <alignment horizontal="left" vertical="center" wrapText="1"/>
    </xf>
  </cellXfs>
  <cellStyles count="4">
    <cellStyle name="Comma" xfId="1" builtinId="3"/>
    <cellStyle name="Currency" xfId="3" builtinId="4"/>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data.census.gov/cedsci" TargetMode="External"/></Relationships>
</file>

<file path=xl/drawings/drawing1.xml><?xml version="1.0" encoding="utf-8"?>
<xdr:wsDr xmlns:xdr="http://schemas.openxmlformats.org/drawingml/2006/spreadsheetDrawing" xmlns:a="http://schemas.openxmlformats.org/drawingml/2006/main">
  <xdr:oneCellAnchor>
    <xdr:from>
      <xdr:col>2</xdr:col>
      <xdr:colOff>95999</xdr:colOff>
      <xdr:row>0</xdr:row>
      <xdr:rowOff>125999</xdr:rowOff>
    </xdr:from>
    <xdr:ext cx="1228725" cy="476250"/>
    <xdr:pic>
      <xdr:nvPicPr>
        <xdr:cNvPr id="2" name="Picture 1">
          <a:hlinkClick xmlns:r="http://schemas.openxmlformats.org/officeDocument/2006/relationships" r:id="rId1" tooltip="https://data.census.gov/cedsci"/>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41"/>
  <sheetViews>
    <sheetView workbookViewId="0">
      <selection activeCell="B27" sqref="B27:C27"/>
    </sheetView>
  </sheetViews>
  <sheetFormatPr defaultRowHeight="15" x14ac:dyDescent="0.25"/>
  <cols>
    <col min="1" max="1" width="25" style="1" customWidth="1"/>
    <col min="2" max="2" width="80" style="1" customWidth="1"/>
    <col min="3" max="3" width="20" customWidth="1"/>
  </cols>
  <sheetData>
    <row r="1" spans="1:3" ht="60" customHeight="1" x14ac:dyDescent="0.25">
      <c r="A1" s="16" t="s">
        <v>0</v>
      </c>
      <c r="B1" s="16"/>
      <c r="C1" s="2"/>
    </row>
    <row r="2" spans="1:3" x14ac:dyDescent="0.25">
      <c r="A2" s="17"/>
      <c r="B2" s="17"/>
      <c r="C2" s="17"/>
    </row>
    <row r="3" spans="1:3" x14ac:dyDescent="0.25">
      <c r="A3" s="18" t="s">
        <v>1</v>
      </c>
      <c r="B3" s="18"/>
      <c r="C3" s="18"/>
    </row>
    <row r="4" spans="1:3" x14ac:dyDescent="0.25">
      <c r="A4" s="17"/>
      <c r="B4" s="17"/>
      <c r="C4" s="17"/>
    </row>
    <row r="5" spans="1:3" ht="15.95" customHeight="1" x14ac:dyDescent="0.25">
      <c r="A5" s="3" t="s">
        <v>2</v>
      </c>
      <c r="B5" s="17" t="s">
        <v>3</v>
      </c>
      <c r="C5" s="17"/>
    </row>
    <row r="6" spans="1:3" ht="15.95" customHeight="1" x14ac:dyDescent="0.25">
      <c r="A6" s="1" t="s">
        <v>4</v>
      </c>
      <c r="B6" s="17" t="s">
        <v>5</v>
      </c>
      <c r="C6" s="17"/>
    </row>
    <row r="7" spans="1:3" ht="15.95" customHeight="1" x14ac:dyDescent="0.25">
      <c r="A7" s="1" t="s">
        <v>6</v>
      </c>
      <c r="B7" s="17" t="s">
        <v>7</v>
      </c>
      <c r="C7" s="17"/>
    </row>
    <row r="8" spans="1:3" ht="15.95" customHeight="1" x14ac:dyDescent="0.25">
      <c r="A8" s="1" t="s">
        <v>8</v>
      </c>
      <c r="B8" s="17" t="s">
        <v>9</v>
      </c>
      <c r="C8" s="17"/>
    </row>
    <row r="9" spans="1:3" ht="15.95" customHeight="1" x14ac:dyDescent="0.25">
      <c r="A9" s="1" t="s">
        <v>10</v>
      </c>
      <c r="B9" s="17" t="s">
        <v>11</v>
      </c>
      <c r="C9" s="17"/>
    </row>
    <row r="10" spans="1:3" ht="15.95" customHeight="1" x14ac:dyDescent="0.25">
      <c r="A10" s="1" t="s">
        <v>12</v>
      </c>
      <c r="B10" s="17" t="s">
        <v>13</v>
      </c>
      <c r="C10" s="17"/>
    </row>
    <row r="11" spans="1:3" ht="15.95" customHeight="1" x14ac:dyDescent="0.25">
      <c r="A11" s="1" t="s">
        <v>14</v>
      </c>
      <c r="B11" s="17" t="s">
        <v>15</v>
      </c>
      <c r="C11" s="17"/>
    </row>
    <row r="12" spans="1:3" ht="15.95" customHeight="1" x14ac:dyDescent="0.25">
      <c r="A12" s="1" t="s">
        <v>16</v>
      </c>
      <c r="B12" s="17" t="s">
        <v>15</v>
      </c>
      <c r="C12" s="17"/>
    </row>
    <row r="13" spans="1:3" ht="15.95" customHeight="1" x14ac:dyDescent="0.25">
      <c r="A13" s="1" t="s">
        <v>17</v>
      </c>
      <c r="B13" s="17" t="s">
        <v>18</v>
      </c>
      <c r="C13" s="17"/>
    </row>
    <row r="14" spans="1:3" x14ac:dyDescent="0.25">
      <c r="A14" s="17"/>
      <c r="B14" s="17"/>
      <c r="C14" s="17"/>
    </row>
    <row r="15" spans="1:3" ht="15.95" customHeight="1" x14ac:dyDescent="0.25">
      <c r="A15" s="3" t="s">
        <v>19</v>
      </c>
      <c r="B15" s="17" t="s">
        <v>3</v>
      </c>
      <c r="C15" s="17"/>
    </row>
    <row r="16" spans="1:3" ht="15.95" customHeight="1" x14ac:dyDescent="0.25">
      <c r="A16" s="1" t="s">
        <v>20</v>
      </c>
      <c r="B16" s="17" t="s">
        <v>21</v>
      </c>
      <c r="C16" s="17"/>
    </row>
    <row r="17" spans="1:3" ht="15.95" customHeight="1" x14ac:dyDescent="0.25">
      <c r="A17" s="1" t="s">
        <v>22</v>
      </c>
      <c r="B17" s="17" t="s">
        <v>23</v>
      </c>
      <c r="C17" s="17"/>
    </row>
    <row r="18" spans="1:3" x14ac:dyDescent="0.25">
      <c r="A18" s="17"/>
      <c r="B18" s="17"/>
      <c r="C18" s="17"/>
    </row>
    <row r="19" spans="1:3" ht="15.95" customHeight="1" x14ac:dyDescent="0.25">
      <c r="A19" s="3" t="s">
        <v>24</v>
      </c>
      <c r="B19" s="17" t="s">
        <v>15</v>
      </c>
      <c r="C19" s="17"/>
    </row>
    <row r="20" spans="1:3" x14ac:dyDescent="0.25">
      <c r="A20" s="17"/>
      <c r="B20" s="17"/>
      <c r="C20" s="17"/>
    </row>
    <row r="21" spans="1:3" ht="15.95" customHeight="1" x14ac:dyDescent="0.25">
      <c r="A21" s="3" t="s">
        <v>25</v>
      </c>
      <c r="B21" s="17" t="s">
        <v>15</v>
      </c>
      <c r="C21" s="17"/>
    </row>
    <row r="22" spans="1:3" x14ac:dyDescent="0.25">
      <c r="A22" s="17"/>
      <c r="B22" s="17"/>
      <c r="C22" s="17"/>
    </row>
    <row r="23" spans="1:3" ht="15.95" customHeight="1" x14ac:dyDescent="0.25">
      <c r="A23" s="3" t="s">
        <v>26</v>
      </c>
      <c r="B23" s="17" t="s">
        <v>15</v>
      </c>
      <c r="C23" s="17"/>
    </row>
    <row r="24" spans="1:3" x14ac:dyDescent="0.25">
      <c r="A24" s="17"/>
      <c r="B24" s="17"/>
      <c r="C24" s="17"/>
    </row>
    <row r="25" spans="1:3" ht="15.95" customHeight="1" x14ac:dyDescent="0.25">
      <c r="A25" s="3" t="s">
        <v>27</v>
      </c>
      <c r="B25" s="17" t="s">
        <v>15</v>
      </c>
      <c r="C25" s="17"/>
    </row>
    <row r="26" spans="1:3" x14ac:dyDescent="0.25">
      <c r="A26" s="17"/>
      <c r="B26" s="17"/>
      <c r="C26" s="17"/>
    </row>
    <row r="27" spans="1:3" ht="32.1" customHeight="1" x14ac:dyDescent="0.25">
      <c r="A27" s="3" t="s">
        <v>28</v>
      </c>
      <c r="B27" s="17" t="s">
        <v>29</v>
      </c>
      <c r="C27" s="17"/>
    </row>
    <row r="28" spans="1:3" x14ac:dyDescent="0.25">
      <c r="A28" s="17"/>
      <c r="B28" s="17"/>
      <c r="C28" s="17"/>
    </row>
    <row r="29" spans="1:3" ht="80.099999999999994" customHeight="1" x14ac:dyDescent="0.25">
      <c r="A29" s="3" t="s">
        <v>30</v>
      </c>
      <c r="B29" s="17" t="s">
        <v>31</v>
      </c>
      <c r="C29" s="17"/>
    </row>
    <row r="30" spans="1:3" ht="111.95" customHeight="1" x14ac:dyDescent="0.25">
      <c r="A30" s="1" t="s">
        <v>3</v>
      </c>
      <c r="B30" s="17" t="s">
        <v>32</v>
      </c>
      <c r="C30" s="17"/>
    </row>
    <row r="31" spans="1:3" ht="32.1" customHeight="1" x14ac:dyDescent="0.25">
      <c r="A31" s="1" t="s">
        <v>3</v>
      </c>
      <c r="B31" s="17" t="s">
        <v>33</v>
      </c>
      <c r="C31" s="17"/>
    </row>
    <row r="32" spans="1:3" ht="111.95" customHeight="1" x14ac:dyDescent="0.25">
      <c r="A32" s="1" t="s">
        <v>3</v>
      </c>
      <c r="B32" s="17" t="s">
        <v>34</v>
      </c>
      <c r="C32" s="17"/>
    </row>
    <row r="33" spans="1:3" ht="80.099999999999994" customHeight="1" x14ac:dyDescent="0.25">
      <c r="A33" s="1" t="s">
        <v>3</v>
      </c>
      <c r="B33" s="17" t="s">
        <v>35</v>
      </c>
      <c r="C33" s="17"/>
    </row>
    <row r="34" spans="1:3" ht="63.95" customHeight="1" x14ac:dyDescent="0.25">
      <c r="A34" s="1" t="s">
        <v>3</v>
      </c>
      <c r="B34" s="17" t="s">
        <v>36</v>
      </c>
      <c r="C34" s="17"/>
    </row>
    <row r="35" spans="1:3" ht="32.1" customHeight="1" x14ac:dyDescent="0.25">
      <c r="A35" s="1" t="s">
        <v>3</v>
      </c>
      <c r="B35" s="17" t="s">
        <v>37</v>
      </c>
      <c r="C35" s="17"/>
    </row>
    <row r="36" spans="1:3" ht="63.95" customHeight="1" x14ac:dyDescent="0.25">
      <c r="A36" s="1" t="s">
        <v>3</v>
      </c>
      <c r="B36" s="17" t="s">
        <v>38</v>
      </c>
      <c r="C36" s="17"/>
    </row>
    <row r="37" spans="1:3" ht="48" customHeight="1" x14ac:dyDescent="0.25">
      <c r="A37" s="1" t="s">
        <v>3</v>
      </c>
      <c r="B37" s="17" t="s">
        <v>39</v>
      </c>
      <c r="C37" s="17"/>
    </row>
    <row r="38" spans="1:3" ht="176.1" customHeight="1" x14ac:dyDescent="0.25">
      <c r="A38" s="1" t="s">
        <v>3</v>
      </c>
      <c r="B38" s="17" t="s">
        <v>40</v>
      </c>
      <c r="C38" s="17"/>
    </row>
    <row r="39" spans="1:3" x14ac:dyDescent="0.25">
      <c r="A39" s="17"/>
      <c r="B39" s="17"/>
      <c r="C39" s="17"/>
    </row>
    <row r="40" spans="1:3" ht="15.95" customHeight="1" x14ac:dyDescent="0.25">
      <c r="A40" s="3" t="s">
        <v>41</v>
      </c>
      <c r="B40" s="17" t="s">
        <v>15</v>
      </c>
      <c r="C40" s="17"/>
    </row>
    <row r="41" spans="1:3" x14ac:dyDescent="0.25">
      <c r="A41" s="17"/>
      <c r="B41" s="17"/>
      <c r="C41" s="17"/>
    </row>
  </sheetData>
  <mergeCells count="41">
    <mergeCell ref="A41:C41"/>
    <mergeCell ref="B36:C36"/>
    <mergeCell ref="B37:C37"/>
    <mergeCell ref="B38:C38"/>
    <mergeCell ref="A39:C39"/>
    <mergeCell ref="B40:C40"/>
    <mergeCell ref="B31:C31"/>
    <mergeCell ref="B32:C32"/>
    <mergeCell ref="B33:C33"/>
    <mergeCell ref="B34:C34"/>
    <mergeCell ref="B35:C35"/>
    <mergeCell ref="A26:C26"/>
    <mergeCell ref="B27:C27"/>
    <mergeCell ref="A28:C28"/>
    <mergeCell ref="B29:C29"/>
    <mergeCell ref="B30:C30"/>
    <mergeCell ref="B21:C21"/>
    <mergeCell ref="A22:C22"/>
    <mergeCell ref="B23:C23"/>
    <mergeCell ref="A24:C24"/>
    <mergeCell ref="B25:C25"/>
    <mergeCell ref="B16:C16"/>
    <mergeCell ref="B17:C17"/>
    <mergeCell ref="A18:C18"/>
    <mergeCell ref="B19:C19"/>
    <mergeCell ref="A20:C20"/>
    <mergeCell ref="B11:C11"/>
    <mergeCell ref="B12:C12"/>
    <mergeCell ref="B13:C13"/>
    <mergeCell ref="A14:C14"/>
    <mergeCell ref="B15:C15"/>
    <mergeCell ref="B6:C6"/>
    <mergeCell ref="B7:C7"/>
    <mergeCell ref="B8:C8"/>
    <mergeCell ref="B9:C9"/>
    <mergeCell ref="B10:C10"/>
    <mergeCell ref="A1:B1"/>
    <mergeCell ref="A2:C2"/>
    <mergeCell ref="A3:C3"/>
    <mergeCell ref="A4:C4"/>
    <mergeCell ref="B5:C5"/>
  </mergeCells>
  <printOptions gridLines="1"/>
  <pageMargins left="0.7" right="0.7" top="0.75" bottom="0.75" header="0.3" footer="0.3"/>
  <pageSetup fitToHeight="0" orientation="landscape"/>
  <headerFooter>
    <oddHeader>&amp;LTable: ACSST5Y2020.S1901</oddHeader>
    <oddFooter>&amp;L&amp;Bdata.census.gov&amp;B | Measuring America's People, Places, and Economy &amp;R&amp;P</oddFooter>
    <evenHeader>&amp;LTable: ACSST5Y2020.S1901</evenHeader>
    <evenFooter>&amp;L&amp;Bdata.census.gov&amp;B | Measuring America's People, Places, and Economy &amp;R&amp;P</even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25"/>
  <sheetViews>
    <sheetView tabSelected="1" workbookViewId="0">
      <pane xSplit="1" ySplit="3" topLeftCell="B4" activePane="bottomRight" state="frozen"/>
      <selection pane="topRight"/>
      <selection pane="bottomLeft"/>
      <selection pane="bottomRight"/>
    </sheetView>
  </sheetViews>
  <sheetFormatPr defaultRowHeight="15" x14ac:dyDescent="0.25"/>
  <cols>
    <col min="1" max="1" width="30" style="4" customWidth="1"/>
    <col min="2" max="14" width="20" style="4" customWidth="1"/>
  </cols>
  <sheetData>
    <row r="1" spans="1:14" ht="30" customHeight="1" x14ac:dyDescent="0.25">
      <c r="A1" s="5"/>
      <c r="B1" s="19" t="s">
        <v>23</v>
      </c>
      <c r="C1" s="19"/>
      <c r="D1" s="19"/>
      <c r="E1" s="19"/>
      <c r="F1" s="19"/>
      <c r="G1" s="19"/>
      <c r="H1" s="19"/>
      <c r="I1" s="19"/>
      <c r="J1" s="19"/>
      <c r="K1" s="19"/>
      <c r="L1" s="19"/>
      <c r="M1" s="19"/>
      <c r="N1" s="19"/>
    </row>
    <row r="2" spans="1:14" ht="30" customHeight="1" x14ac:dyDescent="0.25">
      <c r="A2" s="5"/>
      <c r="B2" s="19" t="s">
        <v>42</v>
      </c>
      <c r="C2" s="19"/>
      <c r="D2" s="19"/>
      <c r="E2" s="19"/>
      <c r="F2" s="19"/>
      <c r="G2" s="19"/>
      <c r="H2" s="19" t="s">
        <v>43</v>
      </c>
      <c r="I2" s="19"/>
      <c r="J2" s="19" t="s">
        <v>44</v>
      </c>
      <c r="K2" s="19"/>
      <c r="L2" s="19" t="s">
        <v>45</v>
      </c>
      <c r="M2" s="19"/>
      <c r="N2" s="19"/>
    </row>
    <row r="3" spans="1:14" ht="30" customHeight="1" x14ac:dyDescent="0.25">
      <c r="A3" s="5" t="s">
        <v>46</v>
      </c>
      <c r="B3" s="5" t="s">
        <v>47</v>
      </c>
      <c r="C3" s="5" t="s">
        <v>162</v>
      </c>
      <c r="D3" s="5" t="s">
        <v>158</v>
      </c>
      <c r="E3" s="5" t="s">
        <v>158</v>
      </c>
      <c r="F3" s="5"/>
      <c r="G3" s="5" t="s">
        <v>48</v>
      </c>
      <c r="H3" s="5" t="s">
        <v>47</v>
      </c>
      <c r="I3" s="5" t="s">
        <v>48</v>
      </c>
      <c r="J3" s="5" t="s">
        <v>47</v>
      </c>
      <c r="K3" s="5" t="s">
        <v>48</v>
      </c>
      <c r="L3" s="5" t="s">
        <v>47</v>
      </c>
      <c r="M3" s="12" t="s">
        <v>159</v>
      </c>
      <c r="N3" s="5" t="s">
        <v>48</v>
      </c>
    </row>
    <row r="4" spans="1:14" x14ac:dyDescent="0.25">
      <c r="A4" s="4" t="s">
        <v>49</v>
      </c>
      <c r="B4" s="7" t="s">
        <v>50</v>
      </c>
      <c r="G4" s="4" t="s">
        <v>51</v>
      </c>
      <c r="H4" s="4" t="s">
        <v>52</v>
      </c>
      <c r="I4" s="4" t="s">
        <v>53</v>
      </c>
      <c r="J4" s="4" t="s">
        <v>54</v>
      </c>
      <c r="K4" s="4" t="s">
        <v>55</v>
      </c>
      <c r="L4" s="4" t="s">
        <v>56</v>
      </c>
      <c r="N4" s="4" t="s">
        <v>57</v>
      </c>
    </row>
    <row r="5" spans="1:14" x14ac:dyDescent="0.25">
      <c r="A5" s="6" t="s">
        <v>58</v>
      </c>
      <c r="B5" s="4" t="s">
        <v>59</v>
      </c>
      <c r="C5" s="8">
        <f>B5*$B$4</f>
        <v>1311.309</v>
      </c>
      <c r="D5" s="8">
        <f>SUM($C$5:C5)</f>
        <v>1311.309</v>
      </c>
      <c r="E5" s="9">
        <f>D5/$B$4</f>
        <v>8.1000000000000003E-2</v>
      </c>
      <c r="F5" s="9"/>
      <c r="G5" s="4" t="s">
        <v>60</v>
      </c>
      <c r="H5" s="4" t="s">
        <v>61</v>
      </c>
      <c r="I5" s="4" t="s">
        <v>62</v>
      </c>
      <c r="J5" s="4" t="s">
        <v>63</v>
      </c>
      <c r="K5" s="4" t="s">
        <v>64</v>
      </c>
      <c r="L5" s="4" t="s">
        <v>65</v>
      </c>
      <c r="M5" s="8">
        <f>L5*$L$4</f>
        <v>1115.9939999999999</v>
      </c>
      <c r="N5" s="4" t="s">
        <v>62</v>
      </c>
    </row>
    <row r="6" spans="1:14" x14ac:dyDescent="0.25">
      <c r="A6" s="6" t="s">
        <v>66</v>
      </c>
      <c r="B6" s="4" t="s">
        <v>67</v>
      </c>
      <c r="C6" s="8">
        <f t="shared" ref="C6:C14" si="0">B6*$B$4</f>
        <v>987.529</v>
      </c>
      <c r="D6" s="8">
        <f>SUM($C$5:C6)</f>
        <v>2298.8379999999997</v>
      </c>
      <c r="E6" s="9">
        <f t="shared" ref="E6:E8" si="1">D6/$B$4</f>
        <v>0.14199999999999999</v>
      </c>
      <c r="F6" s="9"/>
      <c r="G6" s="4" t="s">
        <v>68</v>
      </c>
      <c r="H6" s="4" t="s">
        <v>69</v>
      </c>
      <c r="I6" s="4" t="s">
        <v>70</v>
      </c>
      <c r="J6" s="4" t="s">
        <v>71</v>
      </c>
      <c r="K6" s="4" t="s">
        <v>72</v>
      </c>
      <c r="L6" s="4" t="s">
        <v>73</v>
      </c>
      <c r="M6" s="8">
        <f t="shared" ref="M6:M14" si="2">L6*$L$4</f>
        <v>945.07600000000002</v>
      </c>
      <c r="N6" s="4" t="s">
        <v>62</v>
      </c>
    </row>
    <row r="7" spans="1:14" x14ac:dyDescent="0.25">
      <c r="A7" s="6" t="s">
        <v>74</v>
      </c>
      <c r="B7" s="4" t="s">
        <v>75</v>
      </c>
      <c r="C7" s="8">
        <f t="shared" si="0"/>
        <v>2088.3809999999999</v>
      </c>
      <c r="D7" s="8">
        <f>SUM($C$5:C7)</f>
        <v>4387.2189999999991</v>
      </c>
      <c r="E7" s="9">
        <f t="shared" si="1"/>
        <v>0.27099999999999996</v>
      </c>
      <c r="F7" s="9"/>
      <c r="G7" s="4" t="s">
        <v>76</v>
      </c>
      <c r="H7" s="4" t="s">
        <v>77</v>
      </c>
      <c r="I7" s="4" t="s">
        <v>78</v>
      </c>
      <c r="J7" s="4" t="s">
        <v>79</v>
      </c>
      <c r="K7" s="4" t="s">
        <v>80</v>
      </c>
      <c r="L7" s="4" t="s">
        <v>81</v>
      </c>
      <c r="M7" s="8">
        <f t="shared" si="2"/>
        <v>1598.586</v>
      </c>
      <c r="N7" s="4" t="s">
        <v>82</v>
      </c>
    </row>
    <row r="8" spans="1:14" x14ac:dyDescent="0.25">
      <c r="A8" s="6" t="s">
        <v>83</v>
      </c>
      <c r="B8" s="4" t="s">
        <v>84</v>
      </c>
      <c r="C8" s="8">
        <f t="shared" si="0"/>
        <v>1489.3879999999999</v>
      </c>
      <c r="D8" s="8">
        <f>SUM($C$5:C8)</f>
        <v>5876.6069999999991</v>
      </c>
      <c r="E8" s="9">
        <f t="shared" si="1"/>
        <v>0.36299999999999993</v>
      </c>
      <c r="F8" s="9"/>
      <c r="G8" s="4" t="s">
        <v>85</v>
      </c>
      <c r="H8" s="4" t="s">
        <v>86</v>
      </c>
      <c r="I8" s="4" t="s">
        <v>80</v>
      </c>
      <c r="J8" s="4" t="s">
        <v>87</v>
      </c>
      <c r="K8" s="4" t="s">
        <v>62</v>
      </c>
      <c r="L8" s="4" t="s">
        <v>88</v>
      </c>
      <c r="M8" s="8">
        <f t="shared" si="2"/>
        <v>1095.886</v>
      </c>
      <c r="N8" s="4" t="s">
        <v>89</v>
      </c>
    </row>
    <row r="9" spans="1:14" x14ac:dyDescent="0.25">
      <c r="A9" s="6" t="s">
        <v>90</v>
      </c>
      <c r="B9" s="4" t="s">
        <v>91</v>
      </c>
      <c r="C9" s="8">
        <f t="shared" si="0"/>
        <v>1537.9549999999999</v>
      </c>
      <c r="D9" s="10">
        <f>(((B23)-35000)/(15000)*C9)+SUM($C$5:C8)</f>
        <v>6837.193186933333</v>
      </c>
      <c r="E9" s="11">
        <f>6837/B4</f>
        <v>0.42232380011118659</v>
      </c>
      <c r="F9" s="8"/>
      <c r="G9" s="4" t="s">
        <v>85</v>
      </c>
      <c r="H9" s="4" t="s">
        <v>92</v>
      </c>
      <c r="I9" s="4" t="s">
        <v>93</v>
      </c>
      <c r="J9" s="4" t="s">
        <v>94</v>
      </c>
      <c r="K9" s="4" t="s">
        <v>95</v>
      </c>
      <c r="L9" s="4" t="s">
        <v>96</v>
      </c>
      <c r="M9" s="8">
        <f t="shared" si="2"/>
        <v>1105.94</v>
      </c>
      <c r="N9" s="4" t="s">
        <v>62</v>
      </c>
    </row>
    <row r="10" spans="1:14" x14ac:dyDescent="0.25">
      <c r="A10" s="6" t="s">
        <v>97</v>
      </c>
      <c r="B10" s="4" t="s">
        <v>98</v>
      </c>
      <c r="C10" s="8">
        <f t="shared" si="0"/>
        <v>2590.2400000000002</v>
      </c>
      <c r="D10" s="8"/>
      <c r="E10" s="8"/>
      <c r="F10" s="8"/>
      <c r="G10" s="4" t="s">
        <v>99</v>
      </c>
      <c r="H10" s="4" t="s">
        <v>100</v>
      </c>
      <c r="I10" s="4" t="s">
        <v>101</v>
      </c>
      <c r="J10" s="4" t="s">
        <v>102</v>
      </c>
      <c r="K10" s="4" t="s">
        <v>103</v>
      </c>
      <c r="L10" s="4" t="s">
        <v>104</v>
      </c>
      <c r="M10" s="8">
        <f t="shared" si="2"/>
        <v>1719.2340000000002</v>
      </c>
      <c r="N10" s="4" t="s">
        <v>89</v>
      </c>
    </row>
    <row r="11" spans="1:14" x14ac:dyDescent="0.25">
      <c r="A11" s="6" t="s">
        <v>105</v>
      </c>
      <c r="B11" s="4" t="s">
        <v>106</v>
      </c>
      <c r="C11" s="8">
        <f t="shared" si="0"/>
        <v>2023.625</v>
      </c>
      <c r="D11" s="8"/>
      <c r="E11" s="8"/>
      <c r="F11" s="8"/>
      <c r="G11" s="4" t="s">
        <v>95</v>
      </c>
      <c r="H11" s="4" t="s">
        <v>107</v>
      </c>
      <c r="I11" s="4" t="s">
        <v>108</v>
      </c>
      <c r="J11" s="4" t="s">
        <v>109</v>
      </c>
      <c r="K11" s="4" t="s">
        <v>110</v>
      </c>
      <c r="L11" s="4" t="s">
        <v>111</v>
      </c>
      <c r="M11" s="8">
        <f t="shared" si="2"/>
        <v>1136.1020000000001</v>
      </c>
      <c r="N11" s="4" t="s">
        <v>76</v>
      </c>
    </row>
    <row r="12" spans="1:14" x14ac:dyDescent="0.25">
      <c r="A12" s="6" t="s">
        <v>112</v>
      </c>
      <c r="B12" s="4" t="s">
        <v>113</v>
      </c>
      <c r="C12" s="8">
        <f t="shared" si="0"/>
        <v>2234.0820000000003</v>
      </c>
      <c r="D12" s="8"/>
      <c r="E12" s="8"/>
      <c r="F12" s="8"/>
      <c r="G12" s="4" t="s">
        <v>95</v>
      </c>
      <c r="H12" s="4" t="s">
        <v>114</v>
      </c>
      <c r="I12" s="4" t="s">
        <v>115</v>
      </c>
      <c r="J12" s="4" t="s">
        <v>116</v>
      </c>
      <c r="K12" s="4" t="s">
        <v>117</v>
      </c>
      <c r="L12" s="4" t="s">
        <v>118</v>
      </c>
      <c r="M12" s="8">
        <f t="shared" si="2"/>
        <v>804.32</v>
      </c>
      <c r="N12" s="4" t="s">
        <v>80</v>
      </c>
    </row>
    <row r="13" spans="1:14" x14ac:dyDescent="0.25">
      <c r="A13" s="6" t="s">
        <v>119</v>
      </c>
      <c r="B13" s="4" t="s">
        <v>120</v>
      </c>
      <c r="C13" s="8">
        <f t="shared" si="0"/>
        <v>858.01699999999994</v>
      </c>
      <c r="D13" s="8"/>
      <c r="E13" s="8"/>
      <c r="F13" s="8"/>
      <c r="G13" s="4" t="s">
        <v>121</v>
      </c>
      <c r="H13" s="4" t="s">
        <v>65</v>
      </c>
      <c r="I13" s="4" t="s">
        <v>122</v>
      </c>
      <c r="J13" s="4" t="s">
        <v>123</v>
      </c>
      <c r="K13" s="4" t="s">
        <v>110</v>
      </c>
      <c r="L13" s="4" t="s">
        <v>124</v>
      </c>
      <c r="M13" s="8">
        <f t="shared" si="2"/>
        <v>191.02599999999998</v>
      </c>
      <c r="N13" s="4" t="s">
        <v>125</v>
      </c>
    </row>
    <row r="14" spans="1:14" x14ac:dyDescent="0.25">
      <c r="A14" s="6" t="s">
        <v>126</v>
      </c>
      <c r="B14" s="4" t="s">
        <v>127</v>
      </c>
      <c r="C14" s="8">
        <f t="shared" si="0"/>
        <v>1084.663</v>
      </c>
      <c r="D14" s="8"/>
      <c r="E14" s="8"/>
      <c r="F14" s="8"/>
      <c r="G14" s="4" t="s">
        <v>121</v>
      </c>
      <c r="H14" s="4" t="s">
        <v>128</v>
      </c>
      <c r="I14" s="4" t="s">
        <v>129</v>
      </c>
      <c r="J14" s="4" t="s">
        <v>130</v>
      </c>
      <c r="K14" s="4" t="s">
        <v>115</v>
      </c>
      <c r="L14" s="4" t="s">
        <v>131</v>
      </c>
      <c r="M14" s="8">
        <f t="shared" si="2"/>
        <v>341.83600000000001</v>
      </c>
      <c r="N14" s="4" t="s">
        <v>68</v>
      </c>
    </row>
    <row r="15" spans="1:14" x14ac:dyDescent="0.25">
      <c r="A15" s="4" t="s">
        <v>132</v>
      </c>
      <c r="B15" s="4" t="s">
        <v>133</v>
      </c>
      <c r="G15" s="4" t="s">
        <v>134</v>
      </c>
      <c r="H15" s="4" t="s">
        <v>135</v>
      </c>
      <c r="I15" s="4" t="s">
        <v>136</v>
      </c>
      <c r="J15" s="4" t="s">
        <v>137</v>
      </c>
      <c r="K15" s="4" t="s">
        <v>138</v>
      </c>
      <c r="L15" s="4" t="s">
        <v>139</v>
      </c>
      <c r="N15" s="4" t="s">
        <v>140</v>
      </c>
    </row>
    <row r="16" spans="1:14" x14ac:dyDescent="0.25">
      <c r="A16" s="4" t="s">
        <v>141</v>
      </c>
      <c r="B16" s="4" t="s">
        <v>142</v>
      </c>
      <c r="G16" s="4" t="s">
        <v>143</v>
      </c>
      <c r="H16" s="4" t="s">
        <v>144</v>
      </c>
      <c r="I16" s="4" t="s">
        <v>145</v>
      </c>
      <c r="J16" s="4" t="s">
        <v>146</v>
      </c>
      <c r="K16" s="4" t="s">
        <v>146</v>
      </c>
      <c r="L16" s="4" t="s">
        <v>147</v>
      </c>
      <c r="N16" s="4" t="s">
        <v>148</v>
      </c>
    </row>
    <row r="17" spans="1:14" x14ac:dyDescent="0.25">
      <c r="A17" s="4" t="s">
        <v>149</v>
      </c>
    </row>
    <row r="18" spans="1:14" ht="30" x14ac:dyDescent="0.25">
      <c r="A18" s="6" t="s">
        <v>150</v>
      </c>
      <c r="B18" s="4" t="s">
        <v>151</v>
      </c>
      <c r="G18" s="4" t="s">
        <v>152</v>
      </c>
      <c r="H18" s="4" t="s">
        <v>152</v>
      </c>
      <c r="I18" s="4" t="s">
        <v>152</v>
      </c>
      <c r="J18" s="4" t="s">
        <v>152</v>
      </c>
      <c r="K18" s="4" t="s">
        <v>152</v>
      </c>
      <c r="L18" s="4" t="s">
        <v>152</v>
      </c>
      <c r="N18" s="4" t="s">
        <v>152</v>
      </c>
    </row>
    <row r="19" spans="1:14" ht="30" x14ac:dyDescent="0.25">
      <c r="A19" s="6" t="s">
        <v>153</v>
      </c>
      <c r="B19" s="4" t="s">
        <v>152</v>
      </c>
      <c r="G19" s="4" t="s">
        <v>152</v>
      </c>
      <c r="H19" s="4" t="s">
        <v>154</v>
      </c>
      <c r="I19" s="4" t="s">
        <v>152</v>
      </c>
      <c r="J19" s="4" t="s">
        <v>152</v>
      </c>
      <c r="K19" s="4" t="s">
        <v>152</v>
      </c>
      <c r="L19" s="4" t="s">
        <v>152</v>
      </c>
      <c r="N19" s="4" t="s">
        <v>152</v>
      </c>
    </row>
    <row r="20" spans="1:14" ht="30" x14ac:dyDescent="0.25">
      <c r="A20" s="6" t="s">
        <v>155</v>
      </c>
      <c r="B20" s="4" t="s">
        <v>152</v>
      </c>
      <c r="G20" s="4" t="s">
        <v>152</v>
      </c>
      <c r="H20" s="4" t="s">
        <v>152</v>
      </c>
      <c r="I20" s="4" t="s">
        <v>152</v>
      </c>
      <c r="J20" s="4" t="s">
        <v>152</v>
      </c>
      <c r="K20" s="4" t="s">
        <v>152</v>
      </c>
      <c r="L20" s="4" t="s">
        <v>156</v>
      </c>
      <c r="N20" s="4" t="s">
        <v>152</v>
      </c>
    </row>
    <row r="23" spans="1:14" x14ac:dyDescent="0.25">
      <c r="A23" s="4" t="s">
        <v>161</v>
      </c>
      <c r="B23" s="15">
        <f>B15*0.8</f>
        <v>44368.800000000003</v>
      </c>
    </row>
    <row r="25" spans="1:14" x14ac:dyDescent="0.25">
      <c r="A25" s="4" t="s">
        <v>160</v>
      </c>
      <c r="D25" s="9">
        <f>(D9-1300)/B4</f>
        <v>0.34203429408446062</v>
      </c>
    </row>
  </sheetData>
  <mergeCells count="5">
    <mergeCell ref="B1:N1"/>
    <mergeCell ref="B2:G2"/>
    <mergeCell ref="H2:I2"/>
    <mergeCell ref="J2:K2"/>
    <mergeCell ref="L2:N2"/>
  </mergeCells>
  <printOptions gridLines="1"/>
  <pageMargins left="0.7" right="0.7" top="0.75" bottom="0.75" header="0.3" footer="0.3"/>
  <pageSetup pageOrder="overThenDown" orientation="landscape" r:id="rId1"/>
  <headerFooter>
    <oddHeader>&amp;LTable: ACSST5Y2020.S1901</oddHeader>
    <oddFooter>&amp;L&amp;Bdata.census.gov&amp;B | Measuring America's People, Places, and Economy &amp;R&amp;P</oddFooter>
    <evenHeader>&amp;LTable: ACSST5Y2020.S1901</evenHeader>
    <evenFooter>&amp;L&amp;Bdata.census.gov&amp;B | Measuring America's People, Places, and Economy &amp;R&amp;P</even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004359-05B2-4CE2-95FA-A34E247F8553}">
  <dimension ref="A1:N20"/>
  <sheetViews>
    <sheetView workbookViewId="0">
      <selection activeCell="E7" sqref="E7"/>
    </sheetView>
  </sheetViews>
  <sheetFormatPr defaultRowHeight="15" x14ac:dyDescent="0.25"/>
  <sheetData>
    <row r="1" spans="1:14" x14ac:dyDescent="0.25">
      <c r="A1" s="5" t="s">
        <v>3</v>
      </c>
      <c r="B1" s="19" t="s">
        <v>23</v>
      </c>
      <c r="C1" s="19"/>
      <c r="D1" s="19"/>
      <c r="E1" s="19"/>
      <c r="F1" s="19"/>
      <c r="G1" s="19"/>
      <c r="H1" s="19"/>
      <c r="I1" s="19"/>
      <c r="J1" s="19"/>
      <c r="K1" s="19"/>
      <c r="L1" s="19"/>
      <c r="M1" s="19"/>
      <c r="N1" s="19"/>
    </row>
    <row r="2" spans="1:14" x14ac:dyDescent="0.25">
      <c r="A2" s="5" t="s">
        <v>3</v>
      </c>
      <c r="B2" s="19" t="s">
        <v>42</v>
      </c>
      <c r="C2" s="19"/>
      <c r="D2" s="19"/>
      <c r="E2" s="19"/>
      <c r="F2" s="19"/>
      <c r="G2" s="19"/>
      <c r="H2" s="19" t="s">
        <v>43</v>
      </c>
      <c r="I2" s="19"/>
      <c r="J2" s="19" t="s">
        <v>44</v>
      </c>
      <c r="K2" s="19"/>
      <c r="L2" s="19" t="s">
        <v>45</v>
      </c>
      <c r="M2" s="19"/>
      <c r="N2" s="19"/>
    </row>
    <row r="3" spans="1:14" ht="60" x14ac:dyDescent="0.25">
      <c r="A3" s="5" t="s">
        <v>46</v>
      </c>
      <c r="B3" s="5" t="s">
        <v>47</v>
      </c>
      <c r="C3" s="5" t="s">
        <v>157</v>
      </c>
      <c r="D3" s="5" t="s">
        <v>158</v>
      </c>
      <c r="E3" s="5" t="s">
        <v>158</v>
      </c>
      <c r="F3" s="5"/>
      <c r="G3" s="5" t="s">
        <v>48</v>
      </c>
      <c r="H3" s="5" t="s">
        <v>47</v>
      </c>
      <c r="I3" s="5" t="s">
        <v>48</v>
      </c>
      <c r="J3" s="5" t="s">
        <v>47</v>
      </c>
      <c r="K3" s="5" t="s">
        <v>48</v>
      </c>
      <c r="L3" s="5" t="s">
        <v>47</v>
      </c>
      <c r="M3" s="12" t="s">
        <v>159</v>
      </c>
      <c r="N3" s="5" t="s">
        <v>48</v>
      </c>
    </row>
    <row r="4" spans="1:14" x14ac:dyDescent="0.25">
      <c r="A4" s="4" t="s">
        <v>49</v>
      </c>
      <c r="B4" s="7" t="s">
        <v>50</v>
      </c>
      <c r="C4" s="4"/>
      <c r="D4" s="4"/>
      <c r="E4" s="4"/>
      <c r="F4" s="4"/>
      <c r="G4" s="4" t="s">
        <v>51</v>
      </c>
      <c r="H4" s="4" t="s">
        <v>52</v>
      </c>
      <c r="I4" s="4" t="s">
        <v>53</v>
      </c>
      <c r="J4" s="4" t="s">
        <v>54</v>
      </c>
      <c r="K4" s="4" t="s">
        <v>55</v>
      </c>
      <c r="L4" s="4" t="s">
        <v>56</v>
      </c>
      <c r="M4" s="4"/>
      <c r="N4" s="4" t="s">
        <v>57</v>
      </c>
    </row>
    <row r="5" spans="1:14" ht="45" x14ac:dyDescent="0.25">
      <c r="A5" s="6" t="s">
        <v>58</v>
      </c>
      <c r="B5" s="4" t="s">
        <v>59</v>
      </c>
      <c r="C5" s="8">
        <f>B5*$B$4</f>
        <v>1311.309</v>
      </c>
      <c r="D5" s="8">
        <f>SUM($C$5:C5)</f>
        <v>1311.309</v>
      </c>
      <c r="E5" s="9">
        <f>D5/$B$4</f>
        <v>8.1000000000000003E-2</v>
      </c>
      <c r="F5" s="9"/>
      <c r="G5" s="4" t="s">
        <v>60</v>
      </c>
      <c r="H5" s="4" t="s">
        <v>61</v>
      </c>
      <c r="I5" s="4" t="s">
        <v>62</v>
      </c>
      <c r="J5" s="4" t="s">
        <v>63</v>
      </c>
      <c r="K5" s="4" t="s">
        <v>64</v>
      </c>
      <c r="L5" s="4" t="s">
        <v>65</v>
      </c>
      <c r="M5" s="8">
        <f>L5*$L$4</f>
        <v>1115.9939999999999</v>
      </c>
      <c r="N5" s="4" t="s">
        <v>62</v>
      </c>
    </row>
    <row r="6" spans="1:14" ht="45" x14ac:dyDescent="0.25">
      <c r="A6" s="6" t="s">
        <v>66</v>
      </c>
      <c r="B6" s="4" t="s">
        <v>67</v>
      </c>
      <c r="C6" s="8">
        <f t="shared" ref="C6:C14" si="0">B6*$B$4</f>
        <v>987.529</v>
      </c>
      <c r="D6" s="8">
        <f>SUM($C$5:C6)</f>
        <v>2298.8379999999997</v>
      </c>
      <c r="E6" s="9">
        <f t="shared" ref="E6:E7" si="1">D6/$B$4</f>
        <v>0.14199999999999999</v>
      </c>
      <c r="F6" s="9"/>
      <c r="G6" s="4" t="s">
        <v>68</v>
      </c>
      <c r="H6" s="4" t="s">
        <v>69</v>
      </c>
      <c r="I6" s="4" t="s">
        <v>70</v>
      </c>
      <c r="J6" s="4" t="s">
        <v>71</v>
      </c>
      <c r="K6" s="4" t="s">
        <v>72</v>
      </c>
      <c r="L6" s="4" t="s">
        <v>73</v>
      </c>
      <c r="M6" s="8">
        <f t="shared" ref="M6:M14" si="2">L6*$L$4</f>
        <v>945.07600000000002</v>
      </c>
      <c r="N6" s="4" t="s">
        <v>62</v>
      </c>
    </row>
    <row r="7" spans="1:14" ht="45" x14ac:dyDescent="0.25">
      <c r="A7" s="6" t="s">
        <v>74</v>
      </c>
      <c r="B7" s="4" t="s">
        <v>75</v>
      </c>
      <c r="C7" s="8">
        <f t="shared" si="0"/>
        <v>2088.3809999999999</v>
      </c>
      <c r="D7" s="10">
        <f>(((20591)-15000)/(10000)*C7)+SUM($C$5:C6)</f>
        <v>3466.4518171</v>
      </c>
      <c r="E7" s="11">
        <f t="shared" si="1"/>
        <v>0.21412390000000001</v>
      </c>
      <c r="F7" s="9"/>
      <c r="G7" s="4" t="s">
        <v>76</v>
      </c>
      <c r="H7" s="4" t="s">
        <v>77</v>
      </c>
      <c r="I7" s="4" t="s">
        <v>78</v>
      </c>
      <c r="J7" s="4" t="s">
        <v>79</v>
      </c>
      <c r="K7" s="4" t="s">
        <v>80</v>
      </c>
      <c r="L7" s="4" t="s">
        <v>81</v>
      </c>
      <c r="M7" s="8">
        <f t="shared" si="2"/>
        <v>1598.586</v>
      </c>
      <c r="N7" s="4" t="s">
        <v>82</v>
      </c>
    </row>
    <row r="8" spans="1:14" ht="45" x14ac:dyDescent="0.25">
      <c r="A8" s="6" t="s">
        <v>83</v>
      </c>
      <c r="B8" s="4" t="s">
        <v>84</v>
      </c>
      <c r="C8" s="8">
        <f t="shared" si="0"/>
        <v>1489.3879999999999</v>
      </c>
      <c r="D8" s="13"/>
      <c r="E8" s="14"/>
      <c r="F8" s="9"/>
      <c r="G8" s="4" t="s">
        <v>85</v>
      </c>
      <c r="H8" s="4" t="s">
        <v>86</v>
      </c>
      <c r="I8" s="4" t="s">
        <v>80</v>
      </c>
      <c r="J8" s="4" t="s">
        <v>87</v>
      </c>
      <c r="K8" s="4" t="s">
        <v>62</v>
      </c>
      <c r="L8" s="4" t="s">
        <v>88</v>
      </c>
      <c r="M8" s="8">
        <f t="shared" si="2"/>
        <v>1095.886</v>
      </c>
      <c r="N8" s="4" t="s">
        <v>89</v>
      </c>
    </row>
    <row r="9" spans="1:14" ht="45" x14ac:dyDescent="0.25">
      <c r="A9" s="6" t="s">
        <v>90</v>
      </c>
      <c r="B9" s="4" t="s">
        <v>91</v>
      </c>
      <c r="C9" s="8">
        <f t="shared" si="0"/>
        <v>1537.9549999999999</v>
      </c>
      <c r="D9" s="13"/>
      <c r="E9" s="14"/>
      <c r="F9" s="8"/>
      <c r="G9" s="4" t="s">
        <v>85</v>
      </c>
      <c r="H9" s="4" t="s">
        <v>92</v>
      </c>
      <c r="I9" s="4" t="s">
        <v>93</v>
      </c>
      <c r="J9" s="4" t="s">
        <v>94</v>
      </c>
      <c r="K9" s="4" t="s">
        <v>95</v>
      </c>
      <c r="L9" s="4" t="s">
        <v>96</v>
      </c>
      <c r="M9" s="8">
        <f t="shared" si="2"/>
        <v>1105.94</v>
      </c>
      <c r="N9" s="4" t="s">
        <v>62</v>
      </c>
    </row>
    <row r="10" spans="1:14" ht="45" x14ac:dyDescent="0.25">
      <c r="A10" s="6" t="s">
        <v>97</v>
      </c>
      <c r="B10" s="4" t="s">
        <v>98</v>
      </c>
      <c r="C10" s="8">
        <f t="shared" si="0"/>
        <v>2590.2400000000002</v>
      </c>
      <c r="D10" s="8"/>
      <c r="E10" s="8"/>
      <c r="F10" s="8"/>
      <c r="G10" s="4" t="s">
        <v>99</v>
      </c>
      <c r="H10" s="4" t="s">
        <v>100</v>
      </c>
      <c r="I10" s="4" t="s">
        <v>101</v>
      </c>
      <c r="J10" s="4" t="s">
        <v>102</v>
      </c>
      <c r="K10" s="4" t="s">
        <v>103</v>
      </c>
      <c r="L10" s="4" t="s">
        <v>104</v>
      </c>
      <c r="M10" s="8">
        <f t="shared" si="2"/>
        <v>1719.2340000000002</v>
      </c>
      <c r="N10" s="4" t="s">
        <v>89</v>
      </c>
    </row>
    <row r="11" spans="1:14" ht="45" x14ac:dyDescent="0.25">
      <c r="A11" s="6" t="s">
        <v>105</v>
      </c>
      <c r="B11" s="4" t="s">
        <v>106</v>
      </c>
      <c r="C11" s="8">
        <f t="shared" si="0"/>
        <v>2023.625</v>
      </c>
      <c r="D11" s="8"/>
      <c r="E11" s="8"/>
      <c r="F11" s="8"/>
      <c r="G11" s="4" t="s">
        <v>95</v>
      </c>
      <c r="H11" s="4" t="s">
        <v>107</v>
      </c>
      <c r="I11" s="4" t="s">
        <v>108</v>
      </c>
      <c r="J11" s="4" t="s">
        <v>109</v>
      </c>
      <c r="K11" s="4" t="s">
        <v>110</v>
      </c>
      <c r="L11" s="4" t="s">
        <v>111</v>
      </c>
      <c r="M11" s="8">
        <f t="shared" si="2"/>
        <v>1136.1020000000001</v>
      </c>
      <c r="N11" s="4" t="s">
        <v>76</v>
      </c>
    </row>
    <row r="12" spans="1:14" ht="60" x14ac:dyDescent="0.25">
      <c r="A12" s="6" t="s">
        <v>112</v>
      </c>
      <c r="B12" s="4" t="s">
        <v>113</v>
      </c>
      <c r="C12" s="8">
        <f t="shared" si="0"/>
        <v>2234.0820000000003</v>
      </c>
      <c r="D12" s="8"/>
      <c r="E12" s="8"/>
      <c r="F12" s="8"/>
      <c r="G12" s="4" t="s">
        <v>95</v>
      </c>
      <c r="H12" s="4" t="s">
        <v>114</v>
      </c>
      <c r="I12" s="4" t="s">
        <v>115</v>
      </c>
      <c r="J12" s="4" t="s">
        <v>116</v>
      </c>
      <c r="K12" s="4" t="s">
        <v>117</v>
      </c>
      <c r="L12" s="4" t="s">
        <v>118</v>
      </c>
      <c r="M12" s="8">
        <f t="shared" si="2"/>
        <v>804.32</v>
      </c>
      <c r="N12" s="4" t="s">
        <v>80</v>
      </c>
    </row>
    <row r="13" spans="1:14" ht="60" x14ac:dyDescent="0.25">
      <c r="A13" s="6" t="s">
        <v>119</v>
      </c>
      <c r="B13" s="4" t="s">
        <v>120</v>
      </c>
      <c r="C13" s="8">
        <f t="shared" si="0"/>
        <v>858.01699999999994</v>
      </c>
      <c r="D13" s="8"/>
      <c r="E13" s="8"/>
      <c r="F13" s="8"/>
      <c r="G13" s="4" t="s">
        <v>121</v>
      </c>
      <c r="H13" s="4" t="s">
        <v>65</v>
      </c>
      <c r="I13" s="4" t="s">
        <v>122</v>
      </c>
      <c r="J13" s="4" t="s">
        <v>123</v>
      </c>
      <c r="K13" s="4" t="s">
        <v>110</v>
      </c>
      <c r="L13" s="4" t="s">
        <v>124</v>
      </c>
      <c r="M13" s="8">
        <f t="shared" si="2"/>
        <v>191.02599999999998</v>
      </c>
      <c r="N13" s="4" t="s">
        <v>125</v>
      </c>
    </row>
    <row r="14" spans="1:14" ht="45" x14ac:dyDescent="0.25">
      <c r="A14" s="6" t="s">
        <v>126</v>
      </c>
      <c r="B14" s="4" t="s">
        <v>127</v>
      </c>
      <c r="C14" s="8">
        <f t="shared" si="0"/>
        <v>1084.663</v>
      </c>
      <c r="D14" s="8"/>
      <c r="E14" s="8"/>
      <c r="F14" s="8"/>
      <c r="G14" s="4" t="s">
        <v>121</v>
      </c>
      <c r="H14" s="4" t="s">
        <v>128</v>
      </c>
      <c r="I14" s="4" t="s">
        <v>129</v>
      </c>
      <c r="J14" s="4" t="s">
        <v>130</v>
      </c>
      <c r="K14" s="4" t="s">
        <v>115</v>
      </c>
      <c r="L14" s="4" t="s">
        <v>131</v>
      </c>
      <c r="M14" s="8">
        <f t="shared" si="2"/>
        <v>341.83600000000001</v>
      </c>
      <c r="N14" s="4" t="s">
        <v>68</v>
      </c>
    </row>
    <row r="15" spans="1:14" ht="45" x14ac:dyDescent="0.25">
      <c r="A15" s="4" t="s">
        <v>132</v>
      </c>
      <c r="B15" s="4" t="s">
        <v>133</v>
      </c>
      <c r="C15" s="4"/>
      <c r="D15" s="4"/>
      <c r="E15" s="4"/>
      <c r="F15" s="4"/>
      <c r="G15" s="4" t="s">
        <v>134</v>
      </c>
      <c r="H15" s="4" t="s">
        <v>135</v>
      </c>
      <c r="I15" s="4" t="s">
        <v>136</v>
      </c>
      <c r="J15" s="4" t="s">
        <v>137</v>
      </c>
      <c r="K15" s="4" t="s">
        <v>138</v>
      </c>
      <c r="L15" s="4" t="s">
        <v>139</v>
      </c>
      <c r="M15" s="4"/>
      <c r="N15" s="4" t="s">
        <v>140</v>
      </c>
    </row>
    <row r="16" spans="1:14" ht="45" x14ac:dyDescent="0.25">
      <c r="A16" s="4" t="s">
        <v>141</v>
      </c>
      <c r="B16" s="4" t="s">
        <v>142</v>
      </c>
      <c r="C16" s="4"/>
      <c r="D16" s="4"/>
      <c r="E16" s="4"/>
      <c r="F16" s="4"/>
      <c r="G16" s="4" t="s">
        <v>143</v>
      </c>
      <c r="H16" s="4" t="s">
        <v>144</v>
      </c>
      <c r="I16" s="4" t="s">
        <v>145</v>
      </c>
      <c r="J16" s="4" t="s">
        <v>146</v>
      </c>
      <c r="K16" s="4" t="s">
        <v>146</v>
      </c>
      <c r="L16" s="4" t="s">
        <v>147</v>
      </c>
      <c r="M16" s="4"/>
      <c r="N16" s="4" t="s">
        <v>148</v>
      </c>
    </row>
    <row r="17" spans="1:14" ht="45" x14ac:dyDescent="0.25">
      <c r="A17" s="4" t="s">
        <v>149</v>
      </c>
      <c r="B17" s="4"/>
      <c r="C17" s="4"/>
      <c r="D17" s="4"/>
      <c r="E17" s="4"/>
      <c r="F17" s="4"/>
      <c r="G17" s="4"/>
      <c r="H17" s="4"/>
      <c r="I17" s="4"/>
      <c r="J17" s="4"/>
      <c r="K17" s="4"/>
      <c r="L17" s="4"/>
      <c r="M17" s="4"/>
      <c r="N17" s="4"/>
    </row>
    <row r="18" spans="1:14" ht="90" x14ac:dyDescent="0.25">
      <c r="A18" s="6" t="s">
        <v>150</v>
      </c>
      <c r="B18" s="4" t="s">
        <v>151</v>
      </c>
      <c r="C18" s="4"/>
      <c r="D18" s="4"/>
      <c r="E18" s="4"/>
      <c r="F18" s="4"/>
      <c r="G18" s="4" t="s">
        <v>152</v>
      </c>
      <c r="H18" s="4" t="s">
        <v>152</v>
      </c>
      <c r="I18" s="4" t="s">
        <v>152</v>
      </c>
      <c r="J18" s="4" t="s">
        <v>152</v>
      </c>
      <c r="K18" s="4" t="s">
        <v>152</v>
      </c>
      <c r="L18" s="4" t="s">
        <v>152</v>
      </c>
      <c r="M18" s="4"/>
      <c r="N18" s="4" t="s">
        <v>152</v>
      </c>
    </row>
    <row r="19" spans="1:14" ht="75" x14ac:dyDescent="0.25">
      <c r="A19" s="6" t="s">
        <v>153</v>
      </c>
      <c r="B19" s="4" t="s">
        <v>152</v>
      </c>
      <c r="C19" s="4"/>
      <c r="D19" s="4"/>
      <c r="E19" s="4"/>
      <c r="F19" s="4"/>
      <c r="G19" s="4" t="s">
        <v>152</v>
      </c>
      <c r="H19" s="4" t="s">
        <v>154</v>
      </c>
      <c r="I19" s="4" t="s">
        <v>152</v>
      </c>
      <c r="J19" s="4" t="s">
        <v>152</v>
      </c>
      <c r="K19" s="4" t="s">
        <v>152</v>
      </c>
      <c r="L19" s="4" t="s">
        <v>152</v>
      </c>
      <c r="M19" s="4"/>
      <c r="N19" s="4" t="s">
        <v>152</v>
      </c>
    </row>
    <row r="20" spans="1:14" ht="90" x14ac:dyDescent="0.25">
      <c r="A20" s="6" t="s">
        <v>155</v>
      </c>
      <c r="B20" s="4" t="s">
        <v>152</v>
      </c>
      <c r="C20" s="4"/>
      <c r="D20" s="4"/>
      <c r="E20" s="4"/>
      <c r="F20" s="4"/>
      <c r="G20" s="4" t="s">
        <v>152</v>
      </c>
      <c r="H20" s="4" t="s">
        <v>152</v>
      </c>
      <c r="I20" s="4" t="s">
        <v>152</v>
      </c>
      <c r="J20" s="4" t="s">
        <v>152</v>
      </c>
      <c r="K20" s="4" t="s">
        <v>152</v>
      </c>
      <c r="L20" s="4" t="s">
        <v>156</v>
      </c>
      <c r="M20" s="4"/>
      <c r="N20" s="4" t="s">
        <v>152</v>
      </c>
    </row>
  </sheetData>
  <mergeCells count="5">
    <mergeCell ref="B1:N1"/>
    <mergeCell ref="B2:G2"/>
    <mergeCell ref="H2:I2"/>
    <mergeCell ref="J2:K2"/>
    <mergeCell ref="L2:N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Information</vt:lpstr>
      <vt:lpstr>80AMI Estimate</vt:lpstr>
      <vt:lpstr>Fed Poverty Threshold Estimate</vt:lpstr>
      <vt:lpstr>'80AMI Estimate'!Print_Titles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2022-09-12T17:47:12Z</dcterms:created>
  <dcterms:modified xsi:type="dcterms:W3CDTF">2022-10-31T20:59:21Z</dcterms:modified>
</cp:coreProperties>
</file>