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\\vppsant\userroot\iso_markets\System Data Requests\2022\WEC\WEC_Rate_Case\K&amp;M Justification\Generation\Coventry-Sheffield_Ryegate_RTUNITASM\"/>
    </mc:Choice>
  </mc:AlternateContent>
  <xr:revisionPtr revIDLastSave="0" documentId="13_ncr:1_{D7423728-AFB1-436E-AB6D-39A0817DD56F}" xr6:coauthVersionLast="47" xr6:coauthVersionMax="47" xr10:uidLastSave="{00000000-0000-0000-0000-000000000000}"/>
  <bookViews>
    <workbookView xWindow="-28920" yWindow="-4905" windowWidth="29040" windowHeight="15840" activeTab="3" xr2:uid="{9CE3B6B8-F141-49F6-9935-4854F13302EE}"/>
  </bookViews>
  <sheets>
    <sheet name="RTUNITASM" sheetId="2" r:id="rId1"/>
    <sheet name="Ryegate" sheetId="7" r:id="rId2"/>
    <sheet name="Sheffield" sheetId="6" r:id="rId3"/>
    <sheet name="Exhibit" sheetId="8" r:id="rId4"/>
  </sheets>
  <definedNames>
    <definedName name="ExternalData_1" localSheetId="0" hidden="1">'RTUNITASM'!$A$1:$D$313</definedName>
    <definedName name="_xlnm.Print_Area" localSheetId="1">Ryegate!$A$1:$Q$22</definedName>
    <definedName name="_xlnm.Print_Area" localSheetId="2">Sheffield!$A$1:$Q$17</definedName>
  </definedNames>
  <calcPr calcId="191029"/>
  <pivotCaches>
    <pivotCache cacheId="8" r:id="rId5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39" i="8" l="1"/>
  <c r="L39" i="8"/>
  <c r="K39" i="8"/>
  <c r="J39" i="8"/>
  <c r="I39" i="8"/>
  <c r="H39" i="8"/>
  <c r="G39" i="8"/>
  <c r="F39" i="8"/>
  <c r="E39" i="8"/>
  <c r="D39" i="8"/>
  <c r="C39" i="8"/>
  <c r="N39" i="8"/>
  <c r="S40" i="8"/>
  <c r="R40" i="8"/>
  <c r="N23" i="8"/>
  <c r="M23" i="8"/>
  <c r="L23" i="8"/>
  <c r="K23" i="8"/>
  <c r="J23" i="8"/>
  <c r="I23" i="8"/>
  <c r="H23" i="8"/>
  <c r="G23" i="8"/>
  <c r="F23" i="8"/>
  <c r="E23" i="8"/>
  <c r="D23" i="8"/>
  <c r="C23" i="8"/>
  <c r="O22" i="8"/>
  <c r="O21" i="8"/>
  <c r="O20" i="8"/>
  <c r="O19" i="8"/>
  <c r="O18" i="8"/>
  <c r="O17" i="8"/>
  <c r="O16" i="8"/>
  <c r="O15" i="8"/>
  <c r="O14" i="8"/>
  <c r="O13" i="8"/>
  <c r="O12" i="8"/>
  <c r="O11" i="8"/>
  <c r="O10" i="8"/>
  <c r="O9" i="8"/>
  <c r="O8" i="8"/>
  <c r="O7" i="8"/>
  <c r="O38" i="8"/>
  <c r="O37" i="8"/>
  <c r="O36" i="8"/>
  <c r="O35" i="8"/>
  <c r="O34" i="8"/>
  <c r="O33" i="8"/>
  <c r="O32" i="8"/>
  <c r="O31" i="8"/>
  <c r="O30" i="8"/>
  <c r="O29" i="8"/>
  <c r="O28" i="8"/>
  <c r="O23" i="8" l="1"/>
  <c r="O39" i="8"/>
  <c r="U17" i="7"/>
  <c r="U16" i="7"/>
  <c r="U15" i="7"/>
  <c r="U14" i="7"/>
  <c r="U13" i="7"/>
  <c r="U12" i="7"/>
  <c r="U11" i="7"/>
  <c r="U10" i="7"/>
  <c r="U9" i="7"/>
  <c r="U8" i="7"/>
  <c r="U7" i="7"/>
  <c r="U6" i="7"/>
  <c r="W18" i="7"/>
  <c r="W17" i="7"/>
  <c r="W16" i="7"/>
  <c r="W15" i="7"/>
  <c r="W14" i="7"/>
  <c r="W13" i="7"/>
  <c r="W12" i="7"/>
  <c r="W11" i="7"/>
  <c r="W10" i="7"/>
  <c r="W9" i="7"/>
  <c r="W8" i="7"/>
  <c r="W7" i="7"/>
  <c r="W6" i="7"/>
  <c r="T18" i="7"/>
  <c r="V17" i="6"/>
  <c r="V16" i="6"/>
  <c r="V15" i="6"/>
  <c r="V14" i="6"/>
  <c r="V13" i="6"/>
  <c r="V12" i="6"/>
  <c r="V11" i="6"/>
  <c r="V10" i="6"/>
  <c r="V9" i="6"/>
  <c r="V8" i="6"/>
  <c r="V7" i="6"/>
  <c r="V6" i="6"/>
  <c r="M22" i="7"/>
  <c r="L22" i="7"/>
  <c r="K22" i="7"/>
  <c r="J22" i="7"/>
  <c r="I22" i="7"/>
  <c r="H22" i="7"/>
  <c r="G22" i="7"/>
  <c r="F22" i="7"/>
  <c r="E22" i="7"/>
  <c r="D22" i="7"/>
  <c r="C22" i="7"/>
  <c r="B22" i="7"/>
  <c r="Q10" i="7"/>
  <c r="Q9" i="7"/>
  <c r="Q8" i="7"/>
  <c r="Q7" i="7"/>
  <c r="Q6" i="7"/>
  <c r="S8" i="7"/>
  <c r="S9" i="7" s="1"/>
  <c r="S10" i="7" s="1"/>
  <c r="S11" i="7" s="1"/>
  <c r="S12" i="7" s="1"/>
  <c r="S13" i="7" s="1"/>
  <c r="S14" i="7" s="1"/>
  <c r="S15" i="7" s="1"/>
  <c r="S16" i="7" s="1"/>
  <c r="S17" i="7" s="1"/>
  <c r="V7" i="7"/>
  <c r="V18" i="7" s="1"/>
  <c r="S7" i="7"/>
  <c r="M17" i="6"/>
  <c r="L17" i="6"/>
  <c r="K17" i="6"/>
  <c r="J17" i="6"/>
  <c r="I17" i="6"/>
  <c r="H17" i="6"/>
  <c r="G17" i="6"/>
  <c r="F17" i="6"/>
  <c r="E17" i="6"/>
  <c r="D17" i="6"/>
  <c r="C17" i="6"/>
  <c r="B17" i="6"/>
  <c r="Q10" i="6"/>
  <c r="Q9" i="6"/>
  <c r="Q8" i="6"/>
  <c r="Q7" i="6"/>
  <c r="Q6" i="6"/>
  <c r="T18" i="6"/>
  <c r="V18" i="6" s="1"/>
  <c r="S8" i="6"/>
  <c r="S9" i="6" s="1"/>
  <c r="S10" i="6" s="1"/>
  <c r="S11" i="6" s="1"/>
  <c r="S12" i="6" s="1"/>
  <c r="S13" i="6" s="1"/>
  <c r="S14" i="6" s="1"/>
  <c r="S15" i="6" s="1"/>
  <c r="S16" i="6" s="1"/>
  <c r="S17" i="6" s="1"/>
  <c r="U7" i="6"/>
  <c r="S7" i="6"/>
  <c r="U18" i="7" l="1"/>
  <c r="N22" i="7"/>
  <c r="Q12" i="7"/>
  <c r="Q11" i="7"/>
  <c r="U18" i="6"/>
  <c r="Q11" i="6" l="1"/>
  <c r="Q12" i="6"/>
  <c r="N17" i="6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AA2A49D-C2CB-4B7E-B4EA-EB7CF6CECC5A}" keepAlive="1" name="Query - RTUNITASM" description="Connection to the 'RTUNITASM' query in the workbook." type="5" refreshedVersion="8" background="1" saveData="1">
    <dbPr connection="Provider=Microsoft.Mashup.OleDb.1;Data Source=$Workbook$;Location=RTUNITASM;Extended Properties=&quot;&quot;" command="SELECT * FROM [RTUNITASM]"/>
  </connection>
</connections>
</file>

<file path=xl/sharedStrings.xml><?xml version="1.0" encoding="utf-8"?>
<sst xmlns="http://schemas.openxmlformats.org/spreadsheetml/2006/main" count="381" uniqueCount="39">
  <si>
    <t>Asset Name</t>
  </si>
  <si>
    <t>RYEGATE 1-NEW</t>
  </si>
  <si>
    <t>SHEFFIELD WIND PLANT</t>
  </si>
  <si>
    <t>Year</t>
  </si>
  <si>
    <t>Month</t>
  </si>
  <si>
    <t>MWH</t>
  </si>
  <si>
    <t>Row Labels</t>
  </si>
  <si>
    <t>Grand Total</t>
  </si>
  <si>
    <t>Column Labels</t>
  </si>
  <si>
    <t>Hrs/Month</t>
  </si>
  <si>
    <t>Sum of MWH</t>
  </si>
  <si>
    <t>Test Year Total</t>
  </si>
  <si>
    <t>Std. Dev.</t>
  </si>
  <si>
    <t>2007-2021 Mean</t>
  </si>
  <si>
    <t>2007-2021 Min</t>
  </si>
  <si>
    <t>2007-2021 Max</t>
  </si>
  <si>
    <t>Mean + 1SD</t>
  </si>
  <si>
    <t>Mean - 1SD</t>
  </si>
  <si>
    <t>Test Year Recommendation</t>
  </si>
  <si>
    <t>2007-2021                      Summary Statistics</t>
  </si>
  <si>
    <t>Average</t>
  </si>
  <si>
    <t>Total</t>
  </si>
  <si>
    <t>Cap Factor</t>
  </si>
  <si>
    <t>2013-2021                      Summary Statistics</t>
  </si>
  <si>
    <t>2012-2021 Mean</t>
  </si>
  <si>
    <t>2012-2021 Min</t>
  </si>
  <si>
    <t>2012-2021 Max</t>
  </si>
  <si>
    <t>Total Plant MWH</t>
  </si>
  <si>
    <t>WEC's 10% Share of MWH</t>
  </si>
  <si>
    <t>WEC's 1.47% Share of MWH</t>
  </si>
  <si>
    <t>SHEFFIELD GENERATION (TOTAL PLANT)</t>
  </si>
  <si>
    <t>RYEGATE GENERATION</t>
  </si>
  <si>
    <t>WASHINGTON ELECTRIC COOPERATIVE</t>
  </si>
  <si>
    <t>07-21 Ave.</t>
  </si>
  <si>
    <t>EXHIBIT WEC-SPE-5: RYEGATE &amp; SHEFFIELD GENERATION HISTORY</t>
  </si>
  <si>
    <t>Ryegate (MWH/Yr)</t>
  </si>
  <si>
    <t>Sheffield (MWH/Yr)</t>
  </si>
  <si>
    <t>13-21 Ave.</t>
  </si>
  <si>
    <t>Total Plant Ave. MWH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</si>
</sst>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_(* #,##0_);_(* \(#,##0\);_(* &quot;-&quot;??_);_(@_)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theme="4" tint="0.79998168889431442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33">
    <xf numFmtId="0" fontId="0" fillId="0" borderId="0" xfId="0"/>
    <xf numFmtId="0" fontId="0" fillId="0" borderId="0" xfId="0" applyNumberFormat="1"/>
    <xf numFmtId="3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 pivotButton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pivotButton="1" applyAlignment="1">
      <alignment horizontal="center" wrapText="1"/>
    </xf>
    <xf numFmtId="0" fontId="0" fillId="0" borderId="0" xfId="0" applyAlignment="1">
      <alignment horizontal="center" wrapText="1"/>
    </xf>
    <xf numFmtId="3" fontId="2" fillId="2" borderId="1" xfId="0" applyNumberFormat="1" applyFont="1" applyFill="1" applyBorder="1" applyAlignment="1">
      <alignment horizontal="center"/>
    </xf>
    <xf numFmtId="3" fontId="2" fillId="0" borderId="1" xfId="0" applyNumberFormat="1" applyFont="1" applyFill="1" applyBorder="1" applyAlignment="1">
      <alignment horizontal="right"/>
    </xf>
    <xf numFmtId="3" fontId="2" fillId="0" borderId="1" xfId="0" applyNumberFormat="1" applyFont="1" applyFill="1" applyBorder="1" applyAlignment="1">
      <alignment horizontal="center"/>
    </xf>
    <xf numFmtId="3" fontId="2" fillId="0" borderId="1" xfId="0" quotePrefix="1" applyNumberFormat="1" applyFont="1" applyFill="1" applyBorder="1" applyAlignment="1">
      <alignment horizontal="right"/>
    </xf>
    <xf numFmtId="0" fontId="2" fillId="2" borderId="1" xfId="0" applyFont="1" applyFill="1" applyBorder="1" applyAlignment="1">
      <alignment horizontal="center" wrapText="1"/>
    </xf>
    <xf numFmtId="0" fontId="2" fillId="2" borderId="1" xfId="0" quotePrefix="1" applyFont="1" applyFill="1" applyBorder="1" applyAlignment="1">
      <alignment horizontal="center" wrapText="1"/>
    </xf>
    <xf numFmtId="3" fontId="0" fillId="0" borderId="1" xfId="0" applyNumberFormat="1" applyBorder="1" applyAlignment="1">
      <alignment horizontal="center"/>
    </xf>
    <xf numFmtId="9" fontId="0" fillId="0" borderId="1" xfId="1" applyFont="1" applyBorder="1" applyAlignment="1">
      <alignment horizontal="center"/>
    </xf>
    <xf numFmtId="3" fontId="0" fillId="0" borderId="1" xfId="0" applyNumberFormat="1" applyBorder="1" applyAlignment="1">
      <alignment horizontal="center" vertical="center"/>
    </xf>
    <xf numFmtId="9" fontId="2" fillId="2" borderId="1" xfId="1" applyFont="1" applyFill="1" applyBorder="1" applyAlignment="1">
      <alignment horizontal="center"/>
    </xf>
    <xf numFmtId="3" fontId="2" fillId="4" borderId="1" xfId="0" quotePrefix="1" applyNumberFormat="1" applyFont="1" applyFill="1" applyBorder="1" applyAlignment="1">
      <alignment horizontal="right"/>
    </xf>
    <xf numFmtId="0" fontId="2" fillId="0" borderId="0" xfId="0" applyFont="1"/>
    <xf numFmtId="0" fontId="2" fillId="3" borderId="1" xfId="0" applyFont="1" applyFill="1" applyBorder="1" applyAlignment="1">
      <alignment horizontal="center" vertical="center"/>
    </xf>
    <xf numFmtId="3" fontId="2" fillId="2" borderId="1" xfId="0" quotePrefix="1" applyNumberFormat="1" applyFont="1" applyFill="1" applyBorder="1" applyAlignment="1">
      <alignment horizontal="center" wrapText="1"/>
    </xf>
    <xf numFmtId="3" fontId="2" fillId="2" borderId="1" xfId="0" applyNumberFormat="1" applyFont="1" applyFill="1" applyBorder="1" applyAlignment="1">
      <alignment horizontal="center" wrapText="1"/>
    </xf>
    <xf numFmtId="0" fontId="2" fillId="0" borderId="0" xfId="0" quotePrefix="1" applyFont="1" applyAlignment="1">
      <alignment horizontal="left"/>
    </xf>
    <xf numFmtId="0" fontId="2" fillId="5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164" fontId="0" fillId="0" borderId="1" xfId="2" applyNumberFormat="1" applyFont="1" applyBorder="1" applyAlignment="1">
      <alignment horizontal="center"/>
    </xf>
    <xf numFmtId="0" fontId="2" fillId="0" borderId="1" xfId="0" quotePrefix="1" applyFont="1" applyBorder="1" applyAlignment="1">
      <alignment horizontal="center"/>
    </xf>
    <xf numFmtId="164" fontId="2" fillId="0" borderId="1" xfId="2" applyNumberFormat="1" applyFont="1" applyBorder="1" applyAlignment="1">
      <alignment horizontal="center"/>
    </xf>
    <xf numFmtId="164" fontId="0" fillId="0" borderId="0" xfId="2" applyNumberFormat="1" applyFont="1" applyFill="1" applyBorder="1" applyAlignment="1">
      <alignment horizontal="center"/>
    </xf>
    <xf numFmtId="3" fontId="2" fillId="6" borderId="1" xfId="0" applyNumberFormat="1" applyFont="1" applyFill="1" applyBorder="1" applyAlignment="1">
      <alignment horizontal="center"/>
    </xf>
    <xf numFmtId="0" fontId="2" fillId="5" borderId="1" xfId="0" quotePrefix="1" applyFont="1" applyFill="1" applyBorder="1" applyAlignment="1">
      <alignment horizontal="center"/>
    </xf>
  </cellXfs>
  <cellStyles count="3">
    <cellStyle name="Comma" xfId="2" builtinId="3"/>
    <cellStyle name="Normal" xfId="0" builtinId="0"/>
    <cellStyle name="Percent" xfId="1" builtinId="5"/>
  </cellStyles>
  <dxfs count="27">
    <dxf>
      <font>
        <b/>
      </font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wrapText="1"/>
    </dxf>
    <dxf>
      <alignment wrapText="1"/>
    </dxf>
    <dxf>
      <alignment wrapText="1"/>
    </dxf>
    <dxf>
      <font>
        <b/>
      </font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wrapText="1"/>
    </dxf>
    <dxf>
      <alignment wrapText="1"/>
    </dxf>
    <dxf>
      <alignment wrapText="1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1.xml"/><Relationship Id="rId5" Type="http://schemas.openxmlformats.org/officeDocument/2006/relationships/pivotCacheDefinition" Target="pivotCache/pivotCacheDefinition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Shawn Enterline" refreshedDate="44812.678666550928" createdVersion="7" refreshedVersion="8" minRefreshableVersion="3" recordCount="312" xr:uid="{4E86BACA-55C8-4475-9826-2F5A19318979}">
  <cacheSource type="worksheet">
    <worksheetSource name="RTUNITASM"/>
  </cacheSource>
  <cacheFields count="4">
    <cacheField name="Year" numFmtId="0">
      <sharedItems containsSemiMixedTypes="0" containsString="0" containsNumber="1" containsInteger="1" minValue="2007" maxValue="2022" count="16">
        <n v="2007"/>
        <n v="2008"/>
        <n v="2009"/>
        <n v="2010"/>
        <n v="2011"/>
        <n v="2012"/>
        <n v="2013"/>
        <n v="2014"/>
        <n v="2015"/>
        <n v="2016"/>
        <n v="2017"/>
        <n v="2018"/>
        <n v="2019"/>
        <n v="2020"/>
        <n v="2021"/>
        <n v="2022"/>
      </sharedItems>
    </cacheField>
    <cacheField name="Month" numFmtId="0">
      <sharedItems containsSemiMixedTypes="0" containsString="0" containsNumber="1" containsInteger="1" minValue="1" maxValue="12" count="12">
        <n v="1"/>
        <n v="2"/>
        <n v="3"/>
        <n v="4"/>
        <n v="5"/>
        <n v="6"/>
        <n v="7"/>
        <n v="8"/>
        <n v="9"/>
        <n v="10"/>
        <n v="11"/>
        <n v="12"/>
      </sharedItems>
    </cacheField>
    <cacheField name="Asset Name" numFmtId="0">
      <sharedItems count="70">
        <s v="RYEGATE 1-NEW"/>
        <s v="SHEFFIELD WIND PLANT"/>
        <s v="SHELDON SPRINGS" u="1"/>
        <s v="WOODSIDE" u="1"/>
        <s v="MORETOWN 8" u="1"/>
        <s v="EXETER AGRI ENERGY" u="1"/>
        <s v="KINGSBURY" u="1"/>
        <s v="COVENTRY CLEAN ENERGY #4" u="1"/>
        <s v="KILLINGTON" u="1"/>
        <s v="COMTU FALLS" u="1"/>
        <s v="SIMPSON G LOAD REDUCER" u="1"/>
        <s v="GREEN MOUNTAIN DAIRY" u="1"/>
        <s v="FOX ISLAND WIND" u="1"/>
        <s v="WMA CHESTER SOLAR 1" u="1"/>
        <s v="FIEC DIESEL" u="1"/>
        <s v="DEWEY MILLS" u="1"/>
        <s v="DODGE FALLS-NEW" u="1"/>
        <s v="MORRISVILLE PLANT #2" u="1"/>
        <s v="H.K. SANDERS" u="1"/>
        <s v="NEWBURY" u="1"/>
        <s v="WINOOSKI 8" u="1"/>
        <s v="GARDINER HYDRO" u="1"/>
        <s v="J C MCNEIL" u="1"/>
        <s v="BARNET" u="1"/>
        <s v="CADYS FALLS" u="1"/>
        <s v="BOLTONVILLE HYDRO" u="1"/>
        <s v="WEBSTER HYDRO" u="1"/>
        <s v="BARKER UPPER HYDRO" u="1"/>
        <s v="NANTANA MILL" u="1"/>
        <s v="BROWNS MILL HYDRO" u="1"/>
        <s v="SOUTH BARRE HYDRO" u="1"/>
        <s v="STONY BROOK GT1A" u="1"/>
        <s v="MARTINSVILLE" u="1"/>
        <s v="PITTSFIELD HYDRO" u="1"/>
        <s v="BLUE SPRUCE FARM " u="1"/>
        <s v="FITCHBURG LANDFILL" u="1"/>
        <s v="DUDLEY HYDRO" u="1"/>
        <s v="SWANTON GT-2" u="1"/>
        <s v="OTTAUQUECHEE" u="1"/>
        <s v="WOLCOTT HYDRO #1" u="1"/>
        <s v="COMPTU FALLS" u="1"/>
        <s v="PRINCETON WIND FARM" u="1"/>
        <s v="LADDS MILL" u="1"/>
        <s v="STONY BROOK GT1B" u="1"/>
        <s v="WINOOSKI 1" u="1"/>
        <s v="ENOSBURG 2 DIESEL" u="1"/>
        <s v="BLACKSTONE HYDRO LOAD REDUCER" u="1"/>
        <s v="YARMOUTH 4" u="1"/>
        <s v="HIGHGATE FALLS" u="1"/>
        <s v="HUNTINGTON FALLS-NEW" u="1"/>
        <s v="COVENTRY CLEAN ENERGY" u="1"/>
        <s v="VAIL &amp; GREAT FALLS" u="1"/>
        <s v="BERKSHIRE COW POWER" u="1"/>
        <s v="MONTAGNE FARM" u="1"/>
        <s v="LADD'S MILL" u="1"/>
        <s v="COVENTRY CLEAN ENERGY 2" u="1"/>
        <s v="EMERSON FALLS" u="1"/>
        <s v="STONY BROOK GT1C" u="1"/>
        <s v="POWDER MILL HYDRO" u="1"/>
        <s v="BARTON HYDRO" u="1"/>
        <s v="NEWPORT HYDRO" u="1"/>
        <s v="BARTON 1-4 DIESELS" u="1"/>
        <s v="NEIGHBORHOOD ENERGY, LLC" u="1"/>
        <s v="SLACK DAM" u="1"/>
        <s v="COVENTRY CLEAN ENERGY 1" u="1"/>
        <s v="ENOSBURG HYDRO" u="1"/>
        <s v="BARKER LOWER HYDRO" u="1"/>
        <s v="SWANTON GT-1" u="1"/>
        <s v="BLUE SPRUCE FARM" u="1"/>
        <s v="WRIGHTSVILLE" u="1"/>
      </sharedItems>
    </cacheField>
    <cacheField name="MWH" numFmtId="0">
      <sharedItems containsSemiMixedTypes="0" containsString="0" containsNumber="1" minValue="0" maxValue="15446.76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12">
  <r>
    <x v="0"/>
    <x v="0"/>
    <x v="0"/>
    <n v="14378.77"/>
  </r>
  <r>
    <x v="0"/>
    <x v="1"/>
    <x v="0"/>
    <n v="13724.98"/>
  </r>
  <r>
    <x v="0"/>
    <x v="2"/>
    <x v="0"/>
    <n v="15311.66"/>
  </r>
  <r>
    <x v="0"/>
    <x v="3"/>
    <x v="0"/>
    <n v="14250.31"/>
  </r>
  <r>
    <x v="0"/>
    <x v="4"/>
    <x v="0"/>
    <n v="10138.709999999999"/>
  </r>
  <r>
    <x v="0"/>
    <x v="5"/>
    <x v="0"/>
    <n v="13591.41"/>
  </r>
  <r>
    <x v="0"/>
    <x v="6"/>
    <x v="0"/>
    <n v="15284.63"/>
  </r>
  <r>
    <x v="0"/>
    <x v="7"/>
    <x v="0"/>
    <n v="15337.31"/>
  </r>
  <r>
    <x v="0"/>
    <x v="8"/>
    <x v="0"/>
    <n v="14640.45"/>
  </r>
  <r>
    <x v="0"/>
    <x v="9"/>
    <x v="0"/>
    <n v="14588.93"/>
  </r>
  <r>
    <x v="0"/>
    <x v="10"/>
    <x v="0"/>
    <n v="14776.74"/>
  </r>
  <r>
    <x v="0"/>
    <x v="11"/>
    <x v="0"/>
    <n v="15317.56"/>
  </r>
  <r>
    <x v="1"/>
    <x v="0"/>
    <x v="0"/>
    <n v="14941.572"/>
  </r>
  <r>
    <x v="1"/>
    <x v="1"/>
    <x v="0"/>
    <n v="14310.82"/>
  </r>
  <r>
    <x v="1"/>
    <x v="2"/>
    <x v="0"/>
    <n v="15355.54"/>
  </r>
  <r>
    <x v="1"/>
    <x v="3"/>
    <x v="0"/>
    <n v="14811.2"/>
  </r>
  <r>
    <x v="1"/>
    <x v="4"/>
    <x v="0"/>
    <n v="7306.9"/>
  </r>
  <r>
    <x v="1"/>
    <x v="5"/>
    <x v="0"/>
    <n v="13066.4"/>
  </r>
  <r>
    <x v="1"/>
    <x v="6"/>
    <x v="0"/>
    <n v="14930.6"/>
  </r>
  <r>
    <x v="1"/>
    <x v="7"/>
    <x v="0"/>
    <n v="13705.14"/>
  </r>
  <r>
    <x v="1"/>
    <x v="8"/>
    <x v="0"/>
    <n v="14869.38"/>
  </r>
  <r>
    <x v="1"/>
    <x v="9"/>
    <x v="0"/>
    <n v="11729.3"/>
  </r>
  <r>
    <x v="1"/>
    <x v="10"/>
    <x v="0"/>
    <n v="14962.26"/>
  </r>
  <r>
    <x v="1"/>
    <x v="11"/>
    <x v="0"/>
    <n v="15239.68"/>
  </r>
  <r>
    <x v="2"/>
    <x v="0"/>
    <x v="0"/>
    <n v="15061.58"/>
  </r>
  <r>
    <x v="2"/>
    <x v="1"/>
    <x v="0"/>
    <n v="13711.32"/>
  </r>
  <r>
    <x v="2"/>
    <x v="2"/>
    <x v="0"/>
    <n v="15420.22"/>
  </r>
  <r>
    <x v="2"/>
    <x v="3"/>
    <x v="0"/>
    <n v="14234.56"/>
  </r>
  <r>
    <x v="2"/>
    <x v="4"/>
    <x v="0"/>
    <n v="11798"/>
  </r>
  <r>
    <x v="2"/>
    <x v="5"/>
    <x v="0"/>
    <n v="14884.06"/>
  </r>
  <r>
    <x v="2"/>
    <x v="6"/>
    <x v="0"/>
    <n v="15404.38"/>
  </r>
  <r>
    <x v="2"/>
    <x v="7"/>
    <x v="0"/>
    <n v="15415.26"/>
  </r>
  <r>
    <x v="2"/>
    <x v="8"/>
    <x v="0"/>
    <n v="14873.44"/>
  </r>
  <r>
    <x v="2"/>
    <x v="9"/>
    <x v="0"/>
    <n v="14296.66"/>
  </r>
  <r>
    <x v="2"/>
    <x v="10"/>
    <x v="0"/>
    <n v="14758.3"/>
  </r>
  <r>
    <x v="2"/>
    <x v="11"/>
    <x v="0"/>
    <n v="15350.82"/>
  </r>
  <r>
    <x v="3"/>
    <x v="0"/>
    <x v="0"/>
    <n v="15332.82"/>
  </r>
  <r>
    <x v="3"/>
    <x v="1"/>
    <x v="0"/>
    <n v="13830.6"/>
  </r>
  <r>
    <x v="3"/>
    <x v="2"/>
    <x v="0"/>
    <n v="15312.46"/>
  </r>
  <r>
    <x v="3"/>
    <x v="3"/>
    <x v="0"/>
    <n v="13679.74"/>
  </r>
  <r>
    <x v="3"/>
    <x v="4"/>
    <x v="0"/>
    <n v="11938.34"/>
  </r>
  <r>
    <x v="3"/>
    <x v="5"/>
    <x v="0"/>
    <n v="14898.22"/>
  </r>
  <r>
    <x v="3"/>
    <x v="6"/>
    <x v="0"/>
    <n v="15390.02"/>
  </r>
  <r>
    <x v="3"/>
    <x v="7"/>
    <x v="0"/>
    <n v="15446.76"/>
  </r>
  <r>
    <x v="3"/>
    <x v="8"/>
    <x v="0"/>
    <n v="14941.2"/>
  </r>
  <r>
    <x v="3"/>
    <x v="9"/>
    <x v="0"/>
    <n v="14489.42"/>
  </r>
  <r>
    <x v="3"/>
    <x v="10"/>
    <x v="0"/>
    <n v="14467.72"/>
  </r>
  <r>
    <x v="3"/>
    <x v="11"/>
    <x v="0"/>
    <n v="15381.66"/>
  </r>
  <r>
    <x v="4"/>
    <x v="0"/>
    <x v="0"/>
    <n v="15338.88"/>
  </r>
  <r>
    <x v="4"/>
    <x v="1"/>
    <x v="0"/>
    <n v="13682.28"/>
  </r>
  <r>
    <x v="4"/>
    <x v="2"/>
    <x v="0"/>
    <n v="15371.1"/>
  </r>
  <r>
    <x v="4"/>
    <x v="3"/>
    <x v="0"/>
    <n v="14457.56"/>
  </r>
  <r>
    <x v="4"/>
    <x v="4"/>
    <x v="0"/>
    <n v="11095.2"/>
  </r>
  <r>
    <x v="4"/>
    <x v="5"/>
    <x v="0"/>
    <n v="14868.62"/>
  </r>
  <r>
    <x v="4"/>
    <x v="6"/>
    <x v="0"/>
    <n v="15179.72"/>
  </r>
  <r>
    <x v="4"/>
    <x v="7"/>
    <x v="0"/>
    <n v="15324.48"/>
  </r>
  <r>
    <x v="4"/>
    <x v="8"/>
    <x v="0"/>
    <n v="14474.34"/>
  </r>
  <r>
    <x v="4"/>
    <x v="9"/>
    <x v="0"/>
    <n v="1608.08"/>
  </r>
  <r>
    <x v="4"/>
    <x v="10"/>
    <x v="0"/>
    <n v="4004.94"/>
  </r>
  <r>
    <x v="4"/>
    <x v="11"/>
    <x v="0"/>
    <n v="10953.3"/>
  </r>
  <r>
    <x v="5"/>
    <x v="0"/>
    <x v="0"/>
    <n v="13708.06"/>
  </r>
  <r>
    <x v="5"/>
    <x v="1"/>
    <x v="0"/>
    <n v="14447.6"/>
  </r>
  <r>
    <x v="5"/>
    <x v="2"/>
    <x v="0"/>
    <n v="13352.8"/>
  </r>
  <r>
    <x v="5"/>
    <x v="3"/>
    <x v="0"/>
    <n v="0"/>
  </r>
  <r>
    <x v="5"/>
    <x v="4"/>
    <x v="0"/>
    <n v="0"/>
  </r>
  <r>
    <x v="5"/>
    <x v="5"/>
    <x v="0"/>
    <n v="4599.8599999999997"/>
  </r>
  <r>
    <x v="5"/>
    <x v="6"/>
    <x v="0"/>
    <n v="12908.8"/>
  </r>
  <r>
    <x v="5"/>
    <x v="7"/>
    <x v="0"/>
    <n v="13746.76"/>
  </r>
  <r>
    <x v="5"/>
    <x v="8"/>
    <x v="0"/>
    <n v="350.68"/>
  </r>
  <r>
    <x v="5"/>
    <x v="9"/>
    <x v="0"/>
    <n v="181.34"/>
  </r>
  <r>
    <x v="5"/>
    <x v="10"/>
    <x v="0"/>
    <n v="14422.04"/>
  </r>
  <r>
    <x v="5"/>
    <x v="11"/>
    <x v="0"/>
    <n v="14660.5"/>
  </r>
  <r>
    <x v="6"/>
    <x v="0"/>
    <x v="0"/>
    <n v="14956.72"/>
  </r>
  <r>
    <x v="6"/>
    <x v="1"/>
    <x v="0"/>
    <n v="13536.56"/>
  </r>
  <r>
    <x v="6"/>
    <x v="2"/>
    <x v="0"/>
    <n v="14928.42"/>
  </r>
  <r>
    <x v="6"/>
    <x v="3"/>
    <x v="0"/>
    <n v="12761.82"/>
  </r>
  <r>
    <x v="6"/>
    <x v="4"/>
    <x v="0"/>
    <n v="13804.38"/>
  </r>
  <r>
    <x v="6"/>
    <x v="5"/>
    <x v="0"/>
    <n v="12655.74"/>
  </r>
  <r>
    <x v="6"/>
    <x v="6"/>
    <x v="0"/>
    <n v="12417.26"/>
  </r>
  <r>
    <x v="6"/>
    <x v="7"/>
    <x v="0"/>
    <n v="15015"/>
  </r>
  <r>
    <x v="6"/>
    <x v="8"/>
    <x v="0"/>
    <n v="13342.96"/>
  </r>
  <r>
    <x v="6"/>
    <x v="9"/>
    <x v="0"/>
    <n v="0"/>
  </r>
  <r>
    <x v="6"/>
    <x v="10"/>
    <x v="0"/>
    <n v="9587.7999999999993"/>
  </r>
  <r>
    <x v="6"/>
    <x v="11"/>
    <x v="0"/>
    <n v="13131.44"/>
  </r>
  <r>
    <x v="7"/>
    <x v="0"/>
    <x v="0"/>
    <n v="13921.92"/>
  </r>
  <r>
    <x v="7"/>
    <x v="1"/>
    <x v="0"/>
    <n v="13720.46"/>
  </r>
  <r>
    <x v="7"/>
    <x v="2"/>
    <x v="0"/>
    <n v="15015.12"/>
  </r>
  <r>
    <x v="7"/>
    <x v="3"/>
    <x v="0"/>
    <n v="14174.32"/>
  </r>
  <r>
    <x v="7"/>
    <x v="4"/>
    <x v="0"/>
    <n v="928.08"/>
  </r>
  <r>
    <x v="7"/>
    <x v="5"/>
    <x v="0"/>
    <n v="13206.84"/>
  </r>
  <r>
    <x v="7"/>
    <x v="6"/>
    <x v="0"/>
    <n v="15180.82"/>
  </r>
  <r>
    <x v="7"/>
    <x v="7"/>
    <x v="0"/>
    <n v="10517.18"/>
  </r>
  <r>
    <x v="7"/>
    <x v="8"/>
    <x v="0"/>
    <n v="3822.88"/>
  </r>
  <r>
    <x v="7"/>
    <x v="9"/>
    <x v="0"/>
    <n v="14493.52"/>
  </r>
  <r>
    <x v="7"/>
    <x v="10"/>
    <x v="0"/>
    <n v="13442.86"/>
  </r>
  <r>
    <x v="7"/>
    <x v="11"/>
    <x v="0"/>
    <n v="13424.42"/>
  </r>
  <r>
    <x v="8"/>
    <x v="0"/>
    <x v="0"/>
    <n v="13225.34"/>
  </r>
  <r>
    <x v="8"/>
    <x v="1"/>
    <x v="0"/>
    <n v="12893.74"/>
  </r>
  <r>
    <x v="8"/>
    <x v="2"/>
    <x v="0"/>
    <n v="13511.44"/>
  </r>
  <r>
    <x v="8"/>
    <x v="3"/>
    <x v="0"/>
    <n v="11536.84"/>
  </r>
  <r>
    <x v="8"/>
    <x v="4"/>
    <x v="0"/>
    <n v="6837.68"/>
  </r>
  <r>
    <x v="8"/>
    <x v="5"/>
    <x v="0"/>
    <n v="12584.42"/>
  </r>
  <r>
    <x v="8"/>
    <x v="6"/>
    <x v="0"/>
    <n v="12320.8"/>
  </r>
  <r>
    <x v="8"/>
    <x v="7"/>
    <x v="0"/>
    <n v="14540.68"/>
  </r>
  <r>
    <x v="8"/>
    <x v="8"/>
    <x v="0"/>
    <n v="14445.52"/>
  </r>
  <r>
    <x v="8"/>
    <x v="9"/>
    <x v="0"/>
    <n v="13665.2"/>
  </r>
  <r>
    <x v="8"/>
    <x v="10"/>
    <x v="0"/>
    <n v="14328.76"/>
  </r>
  <r>
    <x v="8"/>
    <x v="11"/>
    <x v="0"/>
    <n v="14725.02"/>
  </r>
  <r>
    <x v="9"/>
    <x v="0"/>
    <x v="0"/>
    <n v="13798.72"/>
  </r>
  <r>
    <x v="9"/>
    <x v="1"/>
    <x v="0"/>
    <n v="13727.84"/>
  </r>
  <r>
    <x v="9"/>
    <x v="2"/>
    <x v="0"/>
    <n v="14728.26"/>
  </r>
  <r>
    <x v="9"/>
    <x v="3"/>
    <x v="0"/>
    <n v="13950.72"/>
  </r>
  <r>
    <x v="9"/>
    <x v="4"/>
    <x v="0"/>
    <n v="4680.66"/>
  </r>
  <r>
    <x v="9"/>
    <x v="5"/>
    <x v="0"/>
    <n v="14395.82"/>
  </r>
  <r>
    <x v="9"/>
    <x v="6"/>
    <x v="0"/>
    <n v="14563.48"/>
  </r>
  <r>
    <x v="9"/>
    <x v="7"/>
    <x v="0"/>
    <n v="7807.36"/>
  </r>
  <r>
    <x v="9"/>
    <x v="8"/>
    <x v="0"/>
    <n v="13181.88"/>
  </r>
  <r>
    <x v="9"/>
    <x v="9"/>
    <x v="0"/>
    <n v="15019.22"/>
  </r>
  <r>
    <x v="9"/>
    <x v="10"/>
    <x v="0"/>
    <n v="14445.24"/>
  </r>
  <r>
    <x v="9"/>
    <x v="11"/>
    <x v="0"/>
    <n v="14485.3"/>
  </r>
  <r>
    <x v="10"/>
    <x v="0"/>
    <x v="0"/>
    <n v="14647.66"/>
  </r>
  <r>
    <x v="10"/>
    <x v="1"/>
    <x v="0"/>
    <n v="13142.54"/>
  </r>
  <r>
    <x v="10"/>
    <x v="2"/>
    <x v="0"/>
    <n v="13035.46"/>
  </r>
  <r>
    <x v="10"/>
    <x v="3"/>
    <x v="0"/>
    <n v="14285.34"/>
  </r>
  <r>
    <x v="10"/>
    <x v="4"/>
    <x v="0"/>
    <n v="10166.6"/>
  </r>
  <r>
    <x v="10"/>
    <x v="5"/>
    <x v="0"/>
    <n v="14252.08"/>
  </r>
  <r>
    <x v="10"/>
    <x v="6"/>
    <x v="0"/>
    <n v="14098.52"/>
  </r>
  <r>
    <x v="10"/>
    <x v="7"/>
    <x v="0"/>
    <n v="14905.92"/>
  </r>
  <r>
    <x v="10"/>
    <x v="8"/>
    <x v="0"/>
    <n v="14382.2"/>
  </r>
  <r>
    <x v="10"/>
    <x v="9"/>
    <x v="0"/>
    <n v="13761.66"/>
  </r>
  <r>
    <x v="10"/>
    <x v="10"/>
    <x v="0"/>
    <n v="14512.62"/>
  </r>
  <r>
    <x v="10"/>
    <x v="11"/>
    <x v="0"/>
    <n v="14760.66"/>
  </r>
  <r>
    <x v="11"/>
    <x v="0"/>
    <x v="0"/>
    <n v="14728.58"/>
  </r>
  <r>
    <x v="11"/>
    <x v="1"/>
    <x v="0"/>
    <n v="13320.64"/>
  </r>
  <r>
    <x v="11"/>
    <x v="2"/>
    <x v="0"/>
    <n v="14642.38"/>
  </r>
  <r>
    <x v="11"/>
    <x v="3"/>
    <x v="0"/>
    <n v="10139.200000000001"/>
  </r>
  <r>
    <x v="11"/>
    <x v="4"/>
    <x v="0"/>
    <n v="14864.3"/>
  </r>
  <r>
    <x v="11"/>
    <x v="5"/>
    <x v="0"/>
    <n v="14381.3"/>
  </r>
  <r>
    <x v="11"/>
    <x v="6"/>
    <x v="0"/>
    <n v="14353.06"/>
  </r>
  <r>
    <x v="11"/>
    <x v="7"/>
    <x v="0"/>
    <n v="14676.06"/>
  </r>
  <r>
    <x v="11"/>
    <x v="8"/>
    <x v="0"/>
    <n v="14417.02"/>
  </r>
  <r>
    <x v="11"/>
    <x v="9"/>
    <x v="0"/>
    <n v="12855.86"/>
  </r>
  <r>
    <x v="11"/>
    <x v="10"/>
    <x v="0"/>
    <n v="14154.14"/>
  </r>
  <r>
    <x v="11"/>
    <x v="11"/>
    <x v="0"/>
    <n v="14370.96"/>
  </r>
  <r>
    <x v="12"/>
    <x v="0"/>
    <x v="0"/>
    <n v="13285.76"/>
  </r>
  <r>
    <x v="12"/>
    <x v="1"/>
    <x v="0"/>
    <n v="12717.12"/>
  </r>
  <r>
    <x v="12"/>
    <x v="2"/>
    <x v="0"/>
    <n v="14964.34"/>
  </r>
  <r>
    <x v="12"/>
    <x v="3"/>
    <x v="0"/>
    <n v="14138.72"/>
  </r>
  <r>
    <x v="12"/>
    <x v="4"/>
    <x v="0"/>
    <n v="14532.7"/>
  </r>
  <r>
    <x v="12"/>
    <x v="5"/>
    <x v="0"/>
    <n v="10878.28"/>
  </r>
  <r>
    <x v="12"/>
    <x v="6"/>
    <x v="0"/>
    <n v="14744.1"/>
  </r>
  <r>
    <x v="12"/>
    <x v="7"/>
    <x v="0"/>
    <n v="14040.72"/>
  </r>
  <r>
    <x v="12"/>
    <x v="8"/>
    <x v="0"/>
    <n v="10478.18"/>
  </r>
  <r>
    <x v="12"/>
    <x v="9"/>
    <x v="0"/>
    <n v="0"/>
  </r>
  <r>
    <x v="12"/>
    <x v="10"/>
    <x v="0"/>
    <n v="0"/>
  </r>
  <r>
    <x v="12"/>
    <x v="11"/>
    <x v="0"/>
    <n v="11086.48"/>
  </r>
  <r>
    <x v="13"/>
    <x v="0"/>
    <x v="0"/>
    <n v="14926.98"/>
  </r>
  <r>
    <x v="13"/>
    <x v="1"/>
    <x v="0"/>
    <n v="13833.02"/>
  </r>
  <r>
    <x v="13"/>
    <x v="2"/>
    <x v="0"/>
    <n v="14708.64"/>
  </r>
  <r>
    <x v="13"/>
    <x v="3"/>
    <x v="0"/>
    <n v="10277.14"/>
  </r>
  <r>
    <x v="13"/>
    <x v="4"/>
    <x v="0"/>
    <n v="14079.58"/>
  </r>
  <r>
    <x v="13"/>
    <x v="5"/>
    <x v="0"/>
    <n v="14146.8"/>
  </r>
  <r>
    <x v="13"/>
    <x v="6"/>
    <x v="0"/>
    <n v="14286.68"/>
  </r>
  <r>
    <x v="13"/>
    <x v="7"/>
    <x v="0"/>
    <n v="14508.58"/>
  </r>
  <r>
    <x v="13"/>
    <x v="8"/>
    <x v="0"/>
    <n v="9946.86"/>
  </r>
  <r>
    <x v="13"/>
    <x v="9"/>
    <x v="0"/>
    <n v="14728.32"/>
  </r>
  <r>
    <x v="13"/>
    <x v="10"/>
    <x v="0"/>
    <n v="13989"/>
  </r>
  <r>
    <x v="13"/>
    <x v="11"/>
    <x v="0"/>
    <n v="12202.06"/>
  </r>
  <r>
    <x v="14"/>
    <x v="0"/>
    <x v="0"/>
    <n v="13584.44"/>
  </r>
  <r>
    <x v="14"/>
    <x v="1"/>
    <x v="0"/>
    <n v="13151.56"/>
  </r>
  <r>
    <x v="14"/>
    <x v="2"/>
    <x v="0"/>
    <n v="14428.06"/>
  </r>
  <r>
    <x v="14"/>
    <x v="3"/>
    <x v="0"/>
    <n v="13963"/>
  </r>
  <r>
    <x v="14"/>
    <x v="4"/>
    <x v="0"/>
    <n v="13945.88"/>
  </r>
  <r>
    <x v="14"/>
    <x v="5"/>
    <x v="0"/>
    <n v="12091.7"/>
  </r>
  <r>
    <x v="14"/>
    <x v="6"/>
    <x v="0"/>
    <n v="14541"/>
  </r>
  <r>
    <x v="14"/>
    <x v="7"/>
    <x v="0"/>
    <n v="14408.58"/>
  </r>
  <r>
    <x v="14"/>
    <x v="8"/>
    <x v="0"/>
    <n v="9521.36"/>
  </r>
  <r>
    <x v="14"/>
    <x v="9"/>
    <x v="0"/>
    <n v="14474.54"/>
  </r>
  <r>
    <x v="14"/>
    <x v="10"/>
    <x v="0"/>
    <n v="14319.58"/>
  </r>
  <r>
    <x v="14"/>
    <x v="11"/>
    <x v="0"/>
    <n v="13122.36"/>
  </r>
  <r>
    <x v="15"/>
    <x v="0"/>
    <x v="0"/>
    <n v="14483.8"/>
  </r>
  <r>
    <x v="15"/>
    <x v="1"/>
    <x v="0"/>
    <n v="13156.48"/>
  </r>
  <r>
    <x v="15"/>
    <x v="2"/>
    <x v="0"/>
    <n v="14532.66"/>
  </r>
  <r>
    <x v="15"/>
    <x v="3"/>
    <x v="0"/>
    <n v="11786.34"/>
  </r>
  <r>
    <x v="15"/>
    <x v="4"/>
    <x v="0"/>
    <n v="11634.32"/>
  </r>
  <r>
    <x v="15"/>
    <x v="5"/>
    <x v="0"/>
    <n v="12430.22"/>
  </r>
  <r>
    <x v="15"/>
    <x v="6"/>
    <x v="0"/>
    <n v="14138.98"/>
  </r>
  <r>
    <x v="15"/>
    <x v="7"/>
    <x v="0"/>
    <n v="14182.74"/>
  </r>
  <r>
    <x v="15"/>
    <x v="8"/>
    <x v="0"/>
    <n v="2369.54"/>
  </r>
  <r>
    <x v="5"/>
    <x v="6"/>
    <x v="1"/>
    <n v="3373.38"/>
  </r>
  <r>
    <x v="5"/>
    <x v="7"/>
    <x v="1"/>
    <n v="3611.14"/>
  </r>
  <r>
    <x v="5"/>
    <x v="8"/>
    <x v="1"/>
    <n v="5589.44"/>
  </r>
  <r>
    <x v="5"/>
    <x v="9"/>
    <x v="1"/>
    <n v="7702.72"/>
  </r>
  <r>
    <x v="5"/>
    <x v="10"/>
    <x v="1"/>
    <n v="6026.64"/>
  </r>
  <r>
    <x v="5"/>
    <x v="11"/>
    <x v="1"/>
    <n v="7333.26"/>
  </r>
  <r>
    <x v="6"/>
    <x v="0"/>
    <x v="1"/>
    <n v="9440.0300000000007"/>
  </r>
  <r>
    <x v="6"/>
    <x v="1"/>
    <x v="1"/>
    <n v="9116.7900000000009"/>
  </r>
  <r>
    <x v="6"/>
    <x v="2"/>
    <x v="1"/>
    <n v="7404.7"/>
  </r>
  <r>
    <x v="6"/>
    <x v="3"/>
    <x v="1"/>
    <n v="9321.8799999999992"/>
  </r>
  <r>
    <x v="6"/>
    <x v="4"/>
    <x v="1"/>
    <n v="7423.18"/>
  </r>
  <r>
    <x v="6"/>
    <x v="5"/>
    <x v="1"/>
    <n v="4553.6899999999996"/>
  </r>
  <r>
    <x v="6"/>
    <x v="6"/>
    <x v="1"/>
    <n v="3413.31"/>
  </r>
  <r>
    <x v="6"/>
    <x v="7"/>
    <x v="1"/>
    <n v="4148.33"/>
  </r>
  <r>
    <x v="6"/>
    <x v="8"/>
    <x v="1"/>
    <n v="3337.34"/>
  </r>
  <r>
    <x v="6"/>
    <x v="9"/>
    <x v="1"/>
    <n v="6284.13"/>
  </r>
  <r>
    <x v="6"/>
    <x v="10"/>
    <x v="1"/>
    <n v="11431.23"/>
  </r>
  <r>
    <x v="6"/>
    <x v="11"/>
    <x v="1"/>
    <n v="7861.97"/>
  </r>
  <r>
    <x v="7"/>
    <x v="0"/>
    <x v="1"/>
    <n v="11094.72"/>
  </r>
  <r>
    <x v="7"/>
    <x v="1"/>
    <x v="1"/>
    <n v="7292.41"/>
  </r>
  <r>
    <x v="7"/>
    <x v="2"/>
    <x v="1"/>
    <n v="9618.7900000000009"/>
  </r>
  <r>
    <x v="7"/>
    <x v="3"/>
    <x v="1"/>
    <n v="9201.6"/>
  </r>
  <r>
    <x v="7"/>
    <x v="4"/>
    <x v="1"/>
    <n v="7474.57"/>
  </r>
  <r>
    <x v="7"/>
    <x v="5"/>
    <x v="1"/>
    <n v="4377.01"/>
  </r>
  <r>
    <x v="7"/>
    <x v="6"/>
    <x v="1"/>
    <n v="3989.19"/>
  </r>
  <r>
    <x v="7"/>
    <x v="7"/>
    <x v="1"/>
    <n v="3894.8"/>
  </r>
  <r>
    <x v="7"/>
    <x v="8"/>
    <x v="1"/>
    <n v="6085.5"/>
  </r>
  <r>
    <x v="7"/>
    <x v="9"/>
    <x v="1"/>
    <n v="8439.65"/>
  </r>
  <r>
    <x v="7"/>
    <x v="10"/>
    <x v="1"/>
    <n v="10034.44"/>
  </r>
  <r>
    <x v="7"/>
    <x v="11"/>
    <x v="1"/>
    <n v="7081.06"/>
  </r>
  <r>
    <x v="8"/>
    <x v="0"/>
    <x v="1"/>
    <n v="10551.32"/>
  </r>
  <r>
    <x v="8"/>
    <x v="1"/>
    <x v="1"/>
    <n v="8540.23"/>
  </r>
  <r>
    <x v="8"/>
    <x v="2"/>
    <x v="1"/>
    <n v="9371.91"/>
  </r>
  <r>
    <x v="8"/>
    <x v="3"/>
    <x v="1"/>
    <n v="8444.7900000000009"/>
  </r>
  <r>
    <x v="8"/>
    <x v="4"/>
    <x v="1"/>
    <n v="7801.44"/>
  </r>
  <r>
    <x v="8"/>
    <x v="5"/>
    <x v="1"/>
    <n v="5197.5600000000004"/>
  </r>
  <r>
    <x v="8"/>
    <x v="6"/>
    <x v="1"/>
    <n v="5420.1189999999997"/>
  </r>
  <r>
    <x v="8"/>
    <x v="7"/>
    <x v="1"/>
    <n v="3985.85"/>
  </r>
  <r>
    <x v="8"/>
    <x v="8"/>
    <x v="1"/>
    <n v="3719.28"/>
  </r>
  <r>
    <x v="8"/>
    <x v="9"/>
    <x v="1"/>
    <n v="8578.8070000000007"/>
  </r>
  <r>
    <x v="8"/>
    <x v="10"/>
    <x v="1"/>
    <n v="8550.8700000000008"/>
  </r>
  <r>
    <x v="8"/>
    <x v="11"/>
    <x v="1"/>
    <n v="7353.96"/>
  </r>
  <r>
    <x v="9"/>
    <x v="0"/>
    <x v="1"/>
    <n v="7930.48"/>
  </r>
  <r>
    <x v="9"/>
    <x v="1"/>
    <x v="1"/>
    <n v="7612.3"/>
  </r>
  <r>
    <x v="9"/>
    <x v="2"/>
    <x v="1"/>
    <n v="8360.9"/>
  </r>
  <r>
    <x v="9"/>
    <x v="3"/>
    <x v="1"/>
    <n v="6672.21"/>
  </r>
  <r>
    <x v="9"/>
    <x v="4"/>
    <x v="1"/>
    <n v="5819.71"/>
  </r>
  <r>
    <x v="9"/>
    <x v="5"/>
    <x v="1"/>
    <n v="6486.38"/>
  </r>
  <r>
    <x v="9"/>
    <x v="6"/>
    <x v="1"/>
    <n v="4464.83"/>
  </r>
  <r>
    <x v="9"/>
    <x v="7"/>
    <x v="1"/>
    <n v="4632.21"/>
  </r>
  <r>
    <x v="9"/>
    <x v="8"/>
    <x v="1"/>
    <n v="4473.5230000000001"/>
  </r>
  <r>
    <x v="9"/>
    <x v="9"/>
    <x v="1"/>
    <n v="8263.98"/>
  </r>
  <r>
    <x v="9"/>
    <x v="10"/>
    <x v="1"/>
    <n v="6006.26"/>
  </r>
  <r>
    <x v="9"/>
    <x v="11"/>
    <x v="1"/>
    <n v="10838.62"/>
  </r>
  <r>
    <x v="10"/>
    <x v="0"/>
    <x v="1"/>
    <n v="7716.2"/>
  </r>
  <r>
    <x v="10"/>
    <x v="1"/>
    <x v="1"/>
    <n v="8662.9969999999994"/>
  </r>
  <r>
    <x v="10"/>
    <x v="2"/>
    <x v="1"/>
    <n v="11402.34"/>
  </r>
  <r>
    <x v="10"/>
    <x v="3"/>
    <x v="1"/>
    <n v="8396.26"/>
  </r>
  <r>
    <x v="10"/>
    <x v="4"/>
    <x v="1"/>
    <n v="9202.2199999999993"/>
  </r>
  <r>
    <x v="10"/>
    <x v="5"/>
    <x v="1"/>
    <n v="4772.2"/>
  </r>
  <r>
    <x v="10"/>
    <x v="6"/>
    <x v="1"/>
    <n v="3429.24"/>
  </r>
  <r>
    <x v="10"/>
    <x v="7"/>
    <x v="1"/>
    <n v="4863.45"/>
  </r>
  <r>
    <x v="10"/>
    <x v="8"/>
    <x v="1"/>
    <n v="3628.2"/>
  </r>
  <r>
    <x v="10"/>
    <x v="9"/>
    <x v="1"/>
    <n v="10530.52"/>
  </r>
  <r>
    <x v="10"/>
    <x v="10"/>
    <x v="1"/>
    <n v="11084.52"/>
  </r>
  <r>
    <x v="10"/>
    <x v="11"/>
    <x v="1"/>
    <n v="7759.56"/>
  </r>
  <r>
    <x v="11"/>
    <x v="0"/>
    <x v="1"/>
    <n v="9082.49"/>
  </r>
  <r>
    <x v="11"/>
    <x v="1"/>
    <x v="1"/>
    <n v="9258.8799999999992"/>
  </r>
  <r>
    <x v="11"/>
    <x v="2"/>
    <x v="1"/>
    <n v="8000.06"/>
  </r>
  <r>
    <x v="11"/>
    <x v="3"/>
    <x v="1"/>
    <n v="7164.73"/>
  </r>
  <r>
    <x v="11"/>
    <x v="4"/>
    <x v="1"/>
    <n v="7499.11"/>
  </r>
  <r>
    <x v="11"/>
    <x v="5"/>
    <x v="1"/>
    <n v="5181.74"/>
  </r>
  <r>
    <x v="11"/>
    <x v="6"/>
    <x v="1"/>
    <n v="5823.42"/>
  </r>
  <r>
    <x v="11"/>
    <x v="7"/>
    <x v="1"/>
    <n v="3901.7"/>
  </r>
  <r>
    <x v="11"/>
    <x v="8"/>
    <x v="1"/>
    <n v="5618.1019999999999"/>
  </r>
  <r>
    <x v="11"/>
    <x v="9"/>
    <x v="1"/>
    <n v="8578.31"/>
  </r>
  <r>
    <x v="11"/>
    <x v="10"/>
    <x v="1"/>
    <n v="8475.69"/>
  </r>
  <r>
    <x v="11"/>
    <x v="11"/>
    <x v="1"/>
    <n v="6677.24"/>
  </r>
  <r>
    <x v="12"/>
    <x v="0"/>
    <x v="1"/>
    <n v="8758.89"/>
  </r>
  <r>
    <x v="12"/>
    <x v="1"/>
    <x v="1"/>
    <n v="9486.2800000000007"/>
  </r>
  <r>
    <x v="12"/>
    <x v="2"/>
    <x v="1"/>
    <n v="9560.61"/>
  </r>
  <r>
    <x v="12"/>
    <x v="3"/>
    <x v="1"/>
    <n v="8443.7000000000007"/>
  </r>
  <r>
    <x v="12"/>
    <x v="4"/>
    <x v="1"/>
    <n v="5752.82"/>
  </r>
  <r>
    <x v="12"/>
    <x v="5"/>
    <x v="1"/>
    <n v="4749.4799999999996"/>
  </r>
  <r>
    <x v="12"/>
    <x v="6"/>
    <x v="1"/>
    <n v="2851.6"/>
  </r>
  <r>
    <x v="12"/>
    <x v="7"/>
    <x v="1"/>
    <n v="3031.5"/>
  </r>
  <r>
    <x v="12"/>
    <x v="8"/>
    <x v="1"/>
    <n v="4019.33"/>
  </r>
  <r>
    <x v="12"/>
    <x v="9"/>
    <x v="1"/>
    <n v="7459.83"/>
  </r>
  <r>
    <x v="12"/>
    <x v="10"/>
    <x v="1"/>
    <n v="4570.1000000000004"/>
  </r>
  <r>
    <x v="12"/>
    <x v="11"/>
    <x v="1"/>
    <n v="8935.36"/>
  </r>
  <r>
    <x v="13"/>
    <x v="0"/>
    <x v="1"/>
    <n v="4473.04"/>
  </r>
  <r>
    <x v="13"/>
    <x v="1"/>
    <x v="1"/>
    <n v="4189.66"/>
  </r>
  <r>
    <x v="13"/>
    <x v="2"/>
    <x v="1"/>
    <n v="9085.4699999999993"/>
  </r>
  <r>
    <x v="13"/>
    <x v="3"/>
    <x v="1"/>
    <n v="8076.1"/>
  </r>
  <r>
    <x v="13"/>
    <x v="4"/>
    <x v="1"/>
    <n v="6616.54"/>
  </r>
  <r>
    <x v="13"/>
    <x v="5"/>
    <x v="1"/>
    <n v="3000.38"/>
  </r>
  <r>
    <x v="13"/>
    <x v="6"/>
    <x v="1"/>
    <n v="3499.65"/>
  </r>
  <r>
    <x v="13"/>
    <x v="7"/>
    <x v="1"/>
    <n v="3503.02"/>
  </r>
  <r>
    <x v="13"/>
    <x v="8"/>
    <x v="1"/>
    <n v="5299.6670000000004"/>
  </r>
  <r>
    <x v="13"/>
    <x v="9"/>
    <x v="1"/>
    <n v="6346.0370000000003"/>
  </r>
  <r>
    <x v="13"/>
    <x v="10"/>
    <x v="1"/>
    <n v="8180.19"/>
  </r>
  <r>
    <x v="13"/>
    <x v="11"/>
    <x v="1"/>
    <n v="7192.78"/>
  </r>
  <r>
    <x v="14"/>
    <x v="0"/>
    <x v="1"/>
    <n v="3785.01"/>
  </r>
  <r>
    <x v="14"/>
    <x v="1"/>
    <x v="1"/>
    <n v="2444.89"/>
  </r>
  <r>
    <x v="14"/>
    <x v="2"/>
    <x v="1"/>
    <n v="8259.51"/>
  </r>
  <r>
    <x v="14"/>
    <x v="3"/>
    <x v="1"/>
    <n v="5763.61"/>
  </r>
  <r>
    <x v="14"/>
    <x v="4"/>
    <x v="1"/>
    <n v="4114.68"/>
  </r>
  <r>
    <x v="14"/>
    <x v="5"/>
    <x v="1"/>
    <n v="4190.7"/>
  </r>
  <r>
    <x v="14"/>
    <x v="6"/>
    <x v="1"/>
    <n v="3278.87"/>
  </r>
  <r>
    <x v="14"/>
    <x v="7"/>
    <x v="1"/>
    <n v="3315.0279999999998"/>
  </r>
  <r>
    <x v="14"/>
    <x v="8"/>
    <x v="1"/>
    <n v="4663.55"/>
  </r>
  <r>
    <x v="14"/>
    <x v="9"/>
    <x v="1"/>
    <n v="5471.1"/>
  </r>
  <r>
    <x v="14"/>
    <x v="10"/>
    <x v="1"/>
    <n v="6696.29"/>
  </r>
  <r>
    <x v="14"/>
    <x v="11"/>
    <x v="1"/>
    <n v="8677.3590000000004"/>
  </r>
  <r>
    <x v="15"/>
    <x v="0"/>
    <x v="1"/>
    <n v="9143.6200000000008"/>
  </r>
  <r>
    <x v="15"/>
    <x v="1"/>
    <x v="1"/>
    <n v="9249.48"/>
  </r>
  <r>
    <x v="15"/>
    <x v="2"/>
    <x v="1"/>
    <n v="10137.959999999999"/>
  </r>
  <r>
    <x v="15"/>
    <x v="3"/>
    <x v="1"/>
    <n v="9612.24"/>
  </r>
  <r>
    <x v="15"/>
    <x v="4"/>
    <x v="1"/>
    <n v="4716.8599999999997"/>
  </r>
  <r>
    <x v="15"/>
    <x v="5"/>
    <x v="1"/>
    <n v="6226.36"/>
  </r>
  <r>
    <x v="15"/>
    <x v="6"/>
    <x v="1"/>
    <n v="4081.02"/>
  </r>
  <r>
    <x v="15"/>
    <x v="7"/>
    <x v="1"/>
    <n v="2677.32"/>
  </r>
  <r>
    <x v="15"/>
    <x v="8"/>
    <x v="1"/>
    <n v="368.3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66BA508-6A73-4B4C-9B8A-97AC6889A6F6}" name="PivotTable2" cacheId="8" applyNumberFormats="0" applyBorderFormats="0" applyFontFormats="0" applyPatternFormats="0" applyAlignmentFormats="0" applyWidthHeightFormats="1" dataCaption="Values" updatedVersion="8" minRefreshableVersion="3" rowGrandTotals="0" itemPrintTitles="1" createdVersion="7" indent="0" outline="1" outlineData="1" multipleFieldFilters="0">
  <location ref="A4:N21" firstHeaderRow="1" firstDataRow="2" firstDataCol="1" rowPageCount="1" colPageCount="1"/>
  <pivotFields count="4">
    <pivotField axis="axisRow" multipleItemSelectionAllowed="1" showAll="0" sortType="ascending">
      <items count="1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t="default"/>
      </items>
    </pivotField>
    <pivotField axis="axisCol" showAll="0">
      <items count="1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t="default"/>
      </items>
    </pivotField>
    <pivotField axis="axisPage" multipleItemSelectionAllowed="1" showAll="0">
      <items count="71">
        <item h="1" m="1" x="66"/>
        <item h="1" m="1" x="27"/>
        <item h="1" m="1" x="23"/>
        <item h="1" m="1" x="61"/>
        <item h="1" m="1" x="59"/>
        <item h="1" m="1" x="52"/>
        <item h="1" m="1" x="46"/>
        <item h="1" m="1" x="68"/>
        <item h="1" m="1" x="34"/>
        <item h="1" m="1" x="25"/>
        <item h="1" m="1" x="29"/>
        <item h="1" m="1" x="24"/>
        <item h="1" m="1" x="40"/>
        <item h="1" m="1" x="9"/>
        <item h="1" m="1" x="50"/>
        <item h="1" m="1" x="7"/>
        <item h="1" m="1" x="64"/>
        <item h="1" m="1" x="55"/>
        <item h="1" m="1" x="15"/>
        <item h="1" m="1" x="16"/>
        <item h="1" m="1" x="56"/>
        <item h="1" m="1" x="45"/>
        <item h="1" m="1" x="65"/>
        <item h="1" m="1" x="5"/>
        <item h="1" m="1" x="14"/>
        <item h="1" m="1" x="35"/>
        <item h="1" m="1" x="12"/>
        <item h="1" m="1" x="21"/>
        <item h="1" m="1" x="11"/>
        <item h="1" m="1" x="18"/>
        <item h="1" m="1" x="48"/>
        <item h="1" m="1" x="22"/>
        <item h="1" m="1" x="8"/>
        <item h="1" m="1" x="54"/>
        <item h="1" m="1" x="53"/>
        <item h="1" m="1" x="4"/>
        <item h="1" m="1" x="17"/>
        <item h="1" m="1" x="28"/>
        <item h="1" m="1" x="62"/>
        <item h="1" m="1" x="19"/>
        <item h="1" m="1" x="60"/>
        <item h="1" m="1" x="38"/>
        <item h="1" m="1" x="33"/>
        <item x="0"/>
        <item h="1" x="1"/>
        <item h="1" m="1" x="2"/>
        <item h="1" m="1" x="10"/>
        <item h="1" m="1" x="63"/>
        <item h="1" m="1" x="31"/>
        <item h="1" m="1" x="43"/>
        <item h="1" m="1" x="57"/>
        <item h="1" m="1" x="67"/>
        <item h="1" m="1" x="37"/>
        <item h="1" m="1" x="51"/>
        <item h="1" m="1" x="44"/>
        <item h="1" m="1" x="20"/>
        <item h="1" m="1" x="13"/>
        <item h="1" m="1" x="39"/>
        <item h="1" m="1" x="3"/>
        <item h="1" m="1" x="69"/>
        <item h="1" m="1" x="47"/>
        <item h="1" m="1" x="36"/>
        <item h="1" m="1" x="49"/>
        <item h="1" m="1" x="6"/>
        <item h="1" m="1" x="42"/>
        <item h="1" m="1" x="32"/>
        <item h="1" m="1" x="58"/>
        <item h="1" m="1" x="41"/>
        <item h="1" m="1" x="30"/>
        <item h="1" m="1" x="26"/>
        <item t="default"/>
      </items>
    </pivotField>
    <pivotField dataField="1" showAll="0"/>
  </pivotFields>
  <rowFields count="1">
    <field x="0"/>
  </rowFields>
  <rowItems count="16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</rowItems>
  <colFields count="1">
    <field x="1"/>
  </colFields>
  <colItems count="1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 t="grand">
      <x/>
    </i>
  </colItems>
  <pageFields count="1">
    <pageField fld="2" hier="-1"/>
  </pageFields>
  <dataFields count="1">
    <dataField name="Sum of MWH" fld="3" baseField="1" baseItem="0" numFmtId="3"/>
  </dataFields>
  <formats count="13">
    <format dxfId="25">
      <pivotArea field="1" type="button" dataOnly="0" labelOnly="1" outline="0" axis="axisCol" fieldPosition="0"/>
    </format>
    <format dxfId="24">
      <pivotArea dataOnly="0" labelOnly="1" fieldPosition="0">
        <references count="1">
          <reference field="2" count="0"/>
        </references>
      </pivotArea>
    </format>
    <format dxfId="23">
      <pivotArea dataOnly="0" labelOnly="1" grandCol="1" outline="0" fieldPosition="0"/>
    </format>
    <format dxfId="22">
      <pivotArea type="all" dataOnly="0" outline="0" fieldPosition="0"/>
    </format>
    <format dxfId="21">
      <pivotArea outline="0" collapsedLevelsAreSubtotals="1" fieldPosition="0"/>
    </format>
    <format dxfId="20">
      <pivotArea type="origin" dataOnly="0" labelOnly="1" outline="0" fieldPosition="0"/>
    </format>
    <format dxfId="19">
      <pivotArea field="2" type="button" dataOnly="0" labelOnly="1" outline="0" axis="axisPage" fieldPosition="0"/>
    </format>
    <format dxfId="18">
      <pivotArea type="topRight" dataOnly="0" labelOnly="1" outline="0" fieldPosition="0"/>
    </format>
    <format dxfId="17">
      <pivotArea field="1" type="button" dataOnly="0" labelOnly="1" outline="0" axis="axisCol" fieldPosition="0"/>
    </format>
    <format dxfId="16">
      <pivotArea dataOnly="0" labelOnly="1" fieldPosition="0">
        <references count="1">
          <reference field="1" count="0"/>
        </references>
      </pivotArea>
    </format>
    <format dxfId="15">
      <pivotArea dataOnly="0" labelOnly="1" grandRow="1" outline="0" fieldPosition="0"/>
    </format>
    <format dxfId="14">
      <pivotArea dataOnly="0" labelOnly="1" fieldPosition="0">
        <references count="1">
          <reference field="2" count="0"/>
        </references>
      </pivotArea>
    </format>
    <format dxfId="13">
      <pivotArea dataOnly="0" labelOnly="1" fieldPosition="0">
        <references count="1">
          <reference field="0" count="0"/>
        </references>
      </pivotArea>
    </format>
  </formats>
  <conditionalFormats count="2">
    <conditionalFormat priority="3">
      <pivotAreas count="1">
        <pivotArea type="data" grandRow="1" outline="0" collapsedLevelsAreSubtotals="1" fieldPosition="0">
          <references count="2">
            <reference field="4294967294" count="1" selected="0">
              <x v="0"/>
            </reference>
            <reference field="0" count="15" selected="0">
              <x v="0"/>
              <x v="1"/>
              <x v="2"/>
              <x v="3"/>
              <x v="4"/>
              <x v="5"/>
              <x v="6"/>
              <x v="7"/>
              <x v="8"/>
              <x v="9"/>
              <x v="10"/>
              <x v="11"/>
              <x v="12"/>
              <x v="13"/>
              <x v="14"/>
            </reference>
          </references>
        </pivotArea>
      </pivotAreas>
    </conditionalFormat>
    <conditionalFormat priority="1">
      <pivotAreas count="1">
        <pivotArea type="data" grandCol="1" collapsedLevelsAreSubtotals="1" fieldPosition="0">
          <references count="2">
            <reference field="4294967294" count="1" selected="0">
              <x v="0"/>
            </reference>
            <reference field="0" count="15">
              <x v="0"/>
              <x v="1"/>
              <x v="2"/>
              <x v="3"/>
              <x v="4"/>
              <x v="5"/>
              <x v="6"/>
              <x v="7"/>
              <x v="8"/>
              <x v="9"/>
              <x v="10"/>
              <x v="11"/>
              <x v="12"/>
              <x v="13"/>
              <x v="14"/>
            </reference>
          </references>
        </pivotArea>
      </pivotAreas>
    </conditionalFormat>
  </conditional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302A2E6-F96A-4A90-8879-0FAA650441C9}" name="PivotTable2" cacheId="8" applyNumberFormats="0" applyBorderFormats="0" applyFontFormats="0" applyPatternFormats="0" applyAlignmentFormats="0" applyWidthHeightFormats="1" dataCaption="Values" updatedVersion="8" minRefreshableVersion="3" rowGrandTotals="0" itemPrintTitles="1" createdVersion="7" indent="0" outline="1" outlineData="1" multipleFieldFilters="0">
  <location ref="A4:N16" firstHeaderRow="1" firstDataRow="2" firstDataCol="1" rowPageCount="1" colPageCount="1"/>
  <pivotFields count="4">
    <pivotField axis="axisRow" multipleItemSelectionAllowed="1" showAll="0" sortType="ascending">
      <items count="1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t="default"/>
      </items>
    </pivotField>
    <pivotField axis="axisCol" showAll="0">
      <items count="1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t="default"/>
      </items>
    </pivotField>
    <pivotField axis="axisPage" multipleItemSelectionAllowed="1" showAll="0">
      <items count="71">
        <item h="1" m="1" x="66"/>
        <item h="1" m="1" x="27"/>
        <item h="1" m="1" x="23"/>
        <item h="1" m="1" x="61"/>
        <item h="1" m="1" x="59"/>
        <item h="1" m="1" x="52"/>
        <item h="1" m="1" x="46"/>
        <item h="1" m="1" x="68"/>
        <item h="1" m="1" x="34"/>
        <item h="1" m="1" x="25"/>
        <item h="1" m="1" x="29"/>
        <item h="1" m="1" x="24"/>
        <item h="1" m="1" x="40"/>
        <item h="1" m="1" x="9"/>
        <item h="1" m="1" x="50"/>
        <item h="1" m="1" x="7"/>
        <item h="1" m="1" x="64"/>
        <item h="1" m="1" x="55"/>
        <item h="1" m="1" x="15"/>
        <item h="1" m="1" x="16"/>
        <item h="1" m="1" x="56"/>
        <item h="1" m="1" x="45"/>
        <item h="1" m="1" x="65"/>
        <item h="1" m="1" x="5"/>
        <item h="1" m="1" x="14"/>
        <item h="1" m="1" x="35"/>
        <item h="1" m="1" x="12"/>
        <item h="1" m="1" x="21"/>
        <item h="1" m="1" x="11"/>
        <item h="1" m="1" x="18"/>
        <item h="1" m="1" x="48"/>
        <item h="1" m="1" x="22"/>
        <item h="1" m="1" x="8"/>
        <item h="1" m="1" x="54"/>
        <item h="1" m="1" x="53"/>
        <item h="1" m="1" x="4"/>
        <item h="1" m="1" x="17"/>
        <item h="1" m="1" x="28"/>
        <item h="1" m="1" x="62"/>
        <item h="1" m="1" x="19"/>
        <item h="1" m="1" x="60"/>
        <item h="1" m="1" x="38"/>
        <item h="1" m="1" x="33"/>
        <item h="1" x="0"/>
        <item x="1"/>
        <item h="1" m="1" x="2"/>
        <item h="1" m="1" x="10"/>
        <item h="1" m="1" x="63"/>
        <item h="1" m="1" x="31"/>
        <item h="1" m="1" x="43"/>
        <item h="1" m="1" x="57"/>
        <item h="1" m="1" x="67"/>
        <item h="1" m="1" x="37"/>
        <item h="1" m="1" x="51"/>
        <item h="1" m="1" x="44"/>
        <item h="1" m="1" x="20"/>
        <item h="1" m="1" x="13"/>
        <item h="1" m="1" x="39"/>
        <item h="1" m="1" x="3"/>
        <item h="1" m="1" x="69"/>
        <item h="1" m="1" x="47"/>
        <item h="1" m="1" x="36"/>
        <item h="1" m="1" x="49"/>
        <item h="1" m="1" x="6"/>
        <item h="1" m="1" x="42"/>
        <item h="1" m="1" x="32"/>
        <item h="1" m="1" x="58"/>
        <item h="1" m="1" x="41"/>
        <item h="1" m="1" x="30"/>
        <item h="1" m="1" x="26"/>
        <item t="default"/>
      </items>
    </pivotField>
    <pivotField dataField="1" showAll="0"/>
  </pivotFields>
  <rowFields count="1">
    <field x="0"/>
  </rowFields>
  <rowItems count="11"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</rowItems>
  <colFields count="1">
    <field x="1"/>
  </colFields>
  <colItems count="1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 t="grand">
      <x/>
    </i>
  </colItems>
  <pageFields count="1">
    <pageField fld="2" hier="-1"/>
  </pageFields>
  <dataFields count="1">
    <dataField name="Sum of MWH" fld="3" baseField="1" baseItem="0" numFmtId="3"/>
  </dataFields>
  <formats count="13">
    <format dxfId="12">
      <pivotArea field="1" type="button" dataOnly="0" labelOnly="1" outline="0" axis="axisCol" fieldPosition="0"/>
    </format>
    <format dxfId="11">
      <pivotArea dataOnly="0" labelOnly="1" fieldPosition="0">
        <references count="1">
          <reference field="2" count="0"/>
        </references>
      </pivotArea>
    </format>
    <format dxfId="10">
      <pivotArea dataOnly="0" labelOnly="1" grandCol="1" outline="0" fieldPosition="0"/>
    </format>
    <format dxfId="9">
      <pivotArea type="all" dataOnly="0" outline="0" fieldPosition="0"/>
    </format>
    <format dxfId="8">
      <pivotArea outline="0" collapsedLevelsAreSubtotals="1" fieldPosition="0"/>
    </format>
    <format dxfId="7">
      <pivotArea type="origin" dataOnly="0" labelOnly="1" outline="0" fieldPosition="0"/>
    </format>
    <format dxfId="6">
      <pivotArea field="2" type="button" dataOnly="0" labelOnly="1" outline="0" axis="axisPage" fieldPosition="0"/>
    </format>
    <format dxfId="5">
      <pivotArea type="topRight" dataOnly="0" labelOnly="1" outline="0" fieldPosition="0"/>
    </format>
    <format dxfId="4">
      <pivotArea field="1" type="button" dataOnly="0" labelOnly="1" outline="0" axis="axisCol" fieldPosition="0"/>
    </format>
    <format dxfId="3">
      <pivotArea dataOnly="0" labelOnly="1" fieldPosition="0">
        <references count="1">
          <reference field="1" count="0"/>
        </references>
      </pivotArea>
    </format>
    <format dxfId="2">
      <pivotArea dataOnly="0" labelOnly="1" grandRow="1" outline="0" fieldPosition="0"/>
    </format>
    <format dxfId="1">
      <pivotArea dataOnly="0" labelOnly="1" fieldPosition="0">
        <references count="1">
          <reference field="2" count="0"/>
        </references>
      </pivotArea>
    </format>
    <format dxfId="0">
      <pivotArea dataOnly="0" labelOnly="1" fieldPosition="0">
        <references count="1">
          <reference field="0" count="0"/>
        </references>
      </pivotArea>
    </format>
  </formats>
  <conditionalFormats count="2">
    <conditionalFormat priority="4">
      <pivotAreas count="1">
        <pivotArea type="data" grandRow="1" outline="0" collapsedLevelsAreSubtotals="1" fieldPosition="0">
          <references count="2">
            <reference field="4294967294" count="1" selected="0">
              <x v="0"/>
            </reference>
            <reference field="0" count="15" selected="0">
              <x v="0"/>
              <x v="1"/>
              <x v="2"/>
              <x v="3"/>
              <x v="4"/>
              <x v="5"/>
              <x v="6"/>
              <x v="7"/>
              <x v="8"/>
              <x v="9"/>
              <x v="10"/>
              <x v="11"/>
              <x v="12"/>
              <x v="13"/>
              <x v="14"/>
            </reference>
          </references>
        </pivotArea>
      </pivotAreas>
    </conditionalFormat>
    <conditionalFormat priority="2">
      <pivotAreas count="1">
        <pivotArea type="data" grandCol="1" collapsedLevelsAreSubtotals="1" fieldPosition="0">
          <references count="2">
            <reference field="4294967294" count="1" selected="0">
              <x v="0"/>
            </reference>
            <reference field="0" count="15">
              <x v="0"/>
              <x v="1"/>
              <x v="2"/>
              <x v="3"/>
              <x v="4"/>
              <x v="5"/>
              <x v="6"/>
              <x v="7"/>
              <x v="8"/>
              <x v="9"/>
              <x v="10"/>
              <x v="11"/>
              <x v="12"/>
              <x v="13"/>
              <x v="14"/>
            </reference>
          </references>
        </pivotArea>
      </pivotAreas>
    </conditionalFormat>
  </conditional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265D9882-A3E5-400E-AA62-7A539F584DCE}" autoFormatId="16" applyNumberFormats="0" applyBorderFormats="0" applyFontFormats="0" applyPatternFormats="0" applyAlignmentFormats="0" applyWidthHeightFormats="0">
  <queryTableRefresh nextId="10">
    <queryTableFields count="4">
      <queryTableField id="5" name="Year" tableColumnId="5"/>
      <queryTableField id="6" name="Month" tableColumnId="6"/>
      <queryTableField id="3" name="Asset Name" tableColumnId="3"/>
      <queryTableField id="7" name="MWH" tableColumnId="7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F67611F-7CE3-4C02-8AA1-AB45962F403E}" name="RTUNITASM" displayName="RTUNITASM" ref="A1:D313" tableType="queryTable" totalsRowShown="0">
  <autoFilter ref="A1:D313" xr:uid="{2F67611F-7CE3-4C02-8AA1-AB45962F403E}"/>
  <tableColumns count="4">
    <tableColumn id="5" xr3:uid="{895E7DB2-70CA-4B49-9C87-00AD6BC4A8EF}" uniqueName="5" name="Year" queryTableFieldId="5"/>
    <tableColumn id="6" xr3:uid="{9804E082-9587-4EAA-8F43-74D435FEAEE4}" uniqueName="6" name="Month" queryTableFieldId="6"/>
    <tableColumn id="3" xr3:uid="{3204001B-0B20-480C-AB2B-EA735FE5BF7C}" uniqueName="3" name="Asset Name" queryTableFieldId="3" dataDxfId="26"/>
    <tableColumn id="7" xr3:uid="{EAD322E4-3445-46DD-9370-9D597301D124}" uniqueName="7" name="MWH" queryTableFieldId="7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CE4C1D-A4B2-46FD-AF05-561D1B095A93}">
  <dimension ref="A1:D313"/>
  <sheetViews>
    <sheetView workbookViewId="0">
      <selection activeCell="C24" sqref="C24"/>
    </sheetView>
  </sheetViews>
  <sheetFormatPr defaultRowHeight="15" x14ac:dyDescent="0.25"/>
  <cols>
    <col min="1" max="1" width="7.28515625" bestFit="1" customWidth="1"/>
    <col min="2" max="2" width="9.28515625" bestFit="1" customWidth="1"/>
    <col min="3" max="3" width="22.140625" bestFit="1" customWidth="1"/>
    <col min="4" max="4" width="10" bestFit="1" customWidth="1"/>
    <col min="5" max="5" width="17.7109375" customWidth="1"/>
    <col min="6" max="6" width="33.42578125" bestFit="1" customWidth="1"/>
    <col min="7" max="7" width="9" bestFit="1" customWidth="1"/>
  </cols>
  <sheetData>
    <row r="1" spans="1:4" x14ac:dyDescent="0.25">
      <c r="A1" t="s">
        <v>3</v>
      </c>
      <c r="B1" t="s">
        <v>4</v>
      </c>
      <c r="C1" t="s">
        <v>0</v>
      </c>
      <c r="D1" t="s">
        <v>5</v>
      </c>
    </row>
    <row r="2" spans="1:4" x14ac:dyDescent="0.25">
      <c r="A2">
        <v>2007</v>
      </c>
      <c r="B2">
        <v>1</v>
      </c>
      <c r="C2" s="1" t="s">
        <v>1</v>
      </c>
      <c r="D2">
        <v>14378.77</v>
      </c>
    </row>
    <row r="3" spans="1:4" x14ac:dyDescent="0.25">
      <c r="A3">
        <v>2007</v>
      </c>
      <c r="B3">
        <v>2</v>
      </c>
      <c r="C3" s="1" t="s">
        <v>1</v>
      </c>
      <c r="D3">
        <v>13724.98</v>
      </c>
    </row>
    <row r="4" spans="1:4" x14ac:dyDescent="0.25">
      <c r="A4">
        <v>2007</v>
      </c>
      <c r="B4">
        <v>3</v>
      </c>
      <c r="C4" s="1" t="s">
        <v>1</v>
      </c>
      <c r="D4">
        <v>15311.66</v>
      </c>
    </row>
    <row r="5" spans="1:4" x14ac:dyDescent="0.25">
      <c r="A5">
        <v>2007</v>
      </c>
      <c r="B5">
        <v>4</v>
      </c>
      <c r="C5" s="1" t="s">
        <v>1</v>
      </c>
      <c r="D5">
        <v>14250.31</v>
      </c>
    </row>
    <row r="6" spans="1:4" x14ac:dyDescent="0.25">
      <c r="A6">
        <v>2007</v>
      </c>
      <c r="B6">
        <v>5</v>
      </c>
      <c r="C6" s="1" t="s">
        <v>1</v>
      </c>
      <c r="D6">
        <v>10138.709999999999</v>
      </c>
    </row>
    <row r="7" spans="1:4" x14ac:dyDescent="0.25">
      <c r="A7">
        <v>2007</v>
      </c>
      <c r="B7">
        <v>6</v>
      </c>
      <c r="C7" s="1" t="s">
        <v>1</v>
      </c>
      <c r="D7">
        <v>13591.41</v>
      </c>
    </row>
    <row r="8" spans="1:4" x14ac:dyDescent="0.25">
      <c r="A8">
        <v>2007</v>
      </c>
      <c r="B8">
        <v>7</v>
      </c>
      <c r="C8" s="1" t="s">
        <v>1</v>
      </c>
      <c r="D8">
        <v>15284.63</v>
      </c>
    </row>
    <row r="9" spans="1:4" x14ac:dyDescent="0.25">
      <c r="A9">
        <v>2007</v>
      </c>
      <c r="B9">
        <v>8</v>
      </c>
      <c r="C9" s="1" t="s">
        <v>1</v>
      </c>
      <c r="D9">
        <v>15337.31</v>
      </c>
    </row>
    <row r="10" spans="1:4" x14ac:dyDescent="0.25">
      <c r="A10">
        <v>2007</v>
      </c>
      <c r="B10">
        <v>9</v>
      </c>
      <c r="C10" s="1" t="s">
        <v>1</v>
      </c>
      <c r="D10">
        <v>14640.45</v>
      </c>
    </row>
    <row r="11" spans="1:4" x14ac:dyDescent="0.25">
      <c r="A11">
        <v>2007</v>
      </c>
      <c r="B11">
        <v>10</v>
      </c>
      <c r="C11" s="1" t="s">
        <v>1</v>
      </c>
      <c r="D11">
        <v>14588.93</v>
      </c>
    </row>
    <row r="12" spans="1:4" x14ac:dyDescent="0.25">
      <c r="A12">
        <v>2007</v>
      </c>
      <c r="B12">
        <v>11</v>
      </c>
      <c r="C12" s="1" t="s">
        <v>1</v>
      </c>
      <c r="D12">
        <v>14776.74</v>
      </c>
    </row>
    <row r="13" spans="1:4" x14ac:dyDescent="0.25">
      <c r="A13">
        <v>2007</v>
      </c>
      <c r="B13">
        <v>12</v>
      </c>
      <c r="C13" s="1" t="s">
        <v>1</v>
      </c>
      <c r="D13">
        <v>15317.56</v>
      </c>
    </row>
    <row r="14" spans="1:4" x14ac:dyDescent="0.25">
      <c r="A14">
        <v>2008</v>
      </c>
      <c r="B14">
        <v>1</v>
      </c>
      <c r="C14" s="1" t="s">
        <v>1</v>
      </c>
      <c r="D14">
        <v>14941.572</v>
      </c>
    </row>
    <row r="15" spans="1:4" x14ac:dyDescent="0.25">
      <c r="A15">
        <v>2008</v>
      </c>
      <c r="B15">
        <v>2</v>
      </c>
      <c r="C15" s="1" t="s">
        <v>1</v>
      </c>
      <c r="D15">
        <v>14310.82</v>
      </c>
    </row>
    <row r="16" spans="1:4" x14ac:dyDescent="0.25">
      <c r="A16">
        <v>2008</v>
      </c>
      <c r="B16">
        <v>3</v>
      </c>
      <c r="C16" s="1" t="s">
        <v>1</v>
      </c>
      <c r="D16">
        <v>15355.54</v>
      </c>
    </row>
    <row r="17" spans="1:4" x14ac:dyDescent="0.25">
      <c r="A17">
        <v>2008</v>
      </c>
      <c r="B17">
        <v>4</v>
      </c>
      <c r="C17" s="1" t="s">
        <v>1</v>
      </c>
      <c r="D17">
        <v>14811.2</v>
      </c>
    </row>
    <row r="18" spans="1:4" x14ac:dyDescent="0.25">
      <c r="A18">
        <v>2008</v>
      </c>
      <c r="B18">
        <v>5</v>
      </c>
      <c r="C18" s="1" t="s">
        <v>1</v>
      </c>
      <c r="D18">
        <v>7306.9</v>
      </c>
    </row>
    <row r="19" spans="1:4" x14ac:dyDescent="0.25">
      <c r="A19">
        <v>2008</v>
      </c>
      <c r="B19">
        <v>6</v>
      </c>
      <c r="C19" s="1" t="s">
        <v>1</v>
      </c>
      <c r="D19">
        <v>13066.4</v>
      </c>
    </row>
    <row r="20" spans="1:4" x14ac:dyDescent="0.25">
      <c r="A20">
        <v>2008</v>
      </c>
      <c r="B20">
        <v>7</v>
      </c>
      <c r="C20" s="1" t="s">
        <v>1</v>
      </c>
      <c r="D20">
        <v>14930.6</v>
      </c>
    </row>
    <row r="21" spans="1:4" x14ac:dyDescent="0.25">
      <c r="A21">
        <v>2008</v>
      </c>
      <c r="B21">
        <v>8</v>
      </c>
      <c r="C21" s="1" t="s">
        <v>1</v>
      </c>
      <c r="D21">
        <v>13705.14</v>
      </c>
    </row>
    <row r="22" spans="1:4" x14ac:dyDescent="0.25">
      <c r="A22">
        <v>2008</v>
      </c>
      <c r="B22">
        <v>9</v>
      </c>
      <c r="C22" s="1" t="s">
        <v>1</v>
      </c>
      <c r="D22">
        <v>14869.38</v>
      </c>
    </row>
    <row r="23" spans="1:4" x14ac:dyDescent="0.25">
      <c r="A23">
        <v>2008</v>
      </c>
      <c r="B23">
        <v>10</v>
      </c>
      <c r="C23" s="1" t="s">
        <v>1</v>
      </c>
      <c r="D23">
        <v>11729.3</v>
      </c>
    </row>
    <row r="24" spans="1:4" x14ac:dyDescent="0.25">
      <c r="A24">
        <v>2008</v>
      </c>
      <c r="B24">
        <v>11</v>
      </c>
      <c r="C24" s="1" t="s">
        <v>1</v>
      </c>
      <c r="D24">
        <v>14962.26</v>
      </c>
    </row>
    <row r="25" spans="1:4" x14ac:dyDescent="0.25">
      <c r="A25">
        <v>2008</v>
      </c>
      <c r="B25">
        <v>12</v>
      </c>
      <c r="C25" s="1" t="s">
        <v>1</v>
      </c>
      <c r="D25">
        <v>15239.68</v>
      </c>
    </row>
    <row r="26" spans="1:4" x14ac:dyDescent="0.25">
      <c r="A26">
        <v>2009</v>
      </c>
      <c r="B26">
        <v>1</v>
      </c>
      <c r="C26" s="1" t="s">
        <v>1</v>
      </c>
      <c r="D26">
        <v>15061.58</v>
      </c>
    </row>
    <row r="27" spans="1:4" x14ac:dyDescent="0.25">
      <c r="A27">
        <v>2009</v>
      </c>
      <c r="B27">
        <v>2</v>
      </c>
      <c r="C27" s="1" t="s">
        <v>1</v>
      </c>
      <c r="D27">
        <v>13711.32</v>
      </c>
    </row>
    <row r="28" spans="1:4" x14ac:dyDescent="0.25">
      <c r="A28">
        <v>2009</v>
      </c>
      <c r="B28">
        <v>3</v>
      </c>
      <c r="C28" s="1" t="s">
        <v>1</v>
      </c>
      <c r="D28">
        <v>15420.22</v>
      </c>
    </row>
    <row r="29" spans="1:4" x14ac:dyDescent="0.25">
      <c r="A29">
        <v>2009</v>
      </c>
      <c r="B29">
        <v>4</v>
      </c>
      <c r="C29" s="1" t="s">
        <v>1</v>
      </c>
      <c r="D29">
        <v>14234.56</v>
      </c>
    </row>
    <row r="30" spans="1:4" x14ac:dyDescent="0.25">
      <c r="A30">
        <v>2009</v>
      </c>
      <c r="B30">
        <v>5</v>
      </c>
      <c r="C30" s="1" t="s">
        <v>1</v>
      </c>
      <c r="D30">
        <v>11798</v>
      </c>
    </row>
    <row r="31" spans="1:4" x14ac:dyDescent="0.25">
      <c r="A31">
        <v>2009</v>
      </c>
      <c r="B31">
        <v>6</v>
      </c>
      <c r="C31" s="1" t="s">
        <v>1</v>
      </c>
      <c r="D31">
        <v>14884.06</v>
      </c>
    </row>
    <row r="32" spans="1:4" x14ac:dyDescent="0.25">
      <c r="A32">
        <v>2009</v>
      </c>
      <c r="B32">
        <v>7</v>
      </c>
      <c r="C32" s="1" t="s">
        <v>1</v>
      </c>
      <c r="D32">
        <v>15404.38</v>
      </c>
    </row>
    <row r="33" spans="1:4" x14ac:dyDescent="0.25">
      <c r="A33">
        <v>2009</v>
      </c>
      <c r="B33">
        <v>8</v>
      </c>
      <c r="C33" s="1" t="s">
        <v>1</v>
      </c>
      <c r="D33">
        <v>15415.26</v>
      </c>
    </row>
    <row r="34" spans="1:4" x14ac:dyDescent="0.25">
      <c r="A34">
        <v>2009</v>
      </c>
      <c r="B34">
        <v>9</v>
      </c>
      <c r="C34" s="1" t="s">
        <v>1</v>
      </c>
      <c r="D34">
        <v>14873.44</v>
      </c>
    </row>
    <row r="35" spans="1:4" x14ac:dyDescent="0.25">
      <c r="A35">
        <v>2009</v>
      </c>
      <c r="B35">
        <v>10</v>
      </c>
      <c r="C35" s="1" t="s">
        <v>1</v>
      </c>
      <c r="D35">
        <v>14296.66</v>
      </c>
    </row>
    <row r="36" spans="1:4" x14ac:dyDescent="0.25">
      <c r="A36">
        <v>2009</v>
      </c>
      <c r="B36">
        <v>11</v>
      </c>
      <c r="C36" s="1" t="s">
        <v>1</v>
      </c>
      <c r="D36">
        <v>14758.3</v>
      </c>
    </row>
    <row r="37" spans="1:4" x14ac:dyDescent="0.25">
      <c r="A37">
        <v>2009</v>
      </c>
      <c r="B37">
        <v>12</v>
      </c>
      <c r="C37" s="1" t="s">
        <v>1</v>
      </c>
      <c r="D37">
        <v>15350.82</v>
      </c>
    </row>
    <row r="38" spans="1:4" x14ac:dyDescent="0.25">
      <c r="A38">
        <v>2010</v>
      </c>
      <c r="B38">
        <v>1</v>
      </c>
      <c r="C38" s="1" t="s">
        <v>1</v>
      </c>
      <c r="D38">
        <v>15332.82</v>
      </c>
    </row>
    <row r="39" spans="1:4" x14ac:dyDescent="0.25">
      <c r="A39">
        <v>2010</v>
      </c>
      <c r="B39">
        <v>2</v>
      </c>
      <c r="C39" s="1" t="s">
        <v>1</v>
      </c>
      <c r="D39">
        <v>13830.6</v>
      </c>
    </row>
    <row r="40" spans="1:4" x14ac:dyDescent="0.25">
      <c r="A40">
        <v>2010</v>
      </c>
      <c r="B40">
        <v>3</v>
      </c>
      <c r="C40" s="1" t="s">
        <v>1</v>
      </c>
      <c r="D40">
        <v>15312.46</v>
      </c>
    </row>
    <row r="41" spans="1:4" x14ac:dyDescent="0.25">
      <c r="A41">
        <v>2010</v>
      </c>
      <c r="B41">
        <v>4</v>
      </c>
      <c r="C41" s="1" t="s">
        <v>1</v>
      </c>
      <c r="D41">
        <v>13679.74</v>
      </c>
    </row>
    <row r="42" spans="1:4" x14ac:dyDescent="0.25">
      <c r="A42">
        <v>2010</v>
      </c>
      <c r="B42">
        <v>5</v>
      </c>
      <c r="C42" s="1" t="s">
        <v>1</v>
      </c>
      <c r="D42">
        <v>11938.34</v>
      </c>
    </row>
    <row r="43" spans="1:4" x14ac:dyDescent="0.25">
      <c r="A43">
        <v>2010</v>
      </c>
      <c r="B43">
        <v>6</v>
      </c>
      <c r="C43" s="1" t="s">
        <v>1</v>
      </c>
      <c r="D43">
        <v>14898.22</v>
      </c>
    </row>
    <row r="44" spans="1:4" x14ac:dyDescent="0.25">
      <c r="A44">
        <v>2010</v>
      </c>
      <c r="B44">
        <v>7</v>
      </c>
      <c r="C44" s="1" t="s">
        <v>1</v>
      </c>
      <c r="D44">
        <v>15390.02</v>
      </c>
    </row>
    <row r="45" spans="1:4" x14ac:dyDescent="0.25">
      <c r="A45">
        <v>2010</v>
      </c>
      <c r="B45">
        <v>8</v>
      </c>
      <c r="C45" s="1" t="s">
        <v>1</v>
      </c>
      <c r="D45">
        <v>15446.76</v>
      </c>
    </row>
    <row r="46" spans="1:4" x14ac:dyDescent="0.25">
      <c r="A46">
        <v>2010</v>
      </c>
      <c r="B46">
        <v>9</v>
      </c>
      <c r="C46" s="1" t="s">
        <v>1</v>
      </c>
      <c r="D46">
        <v>14941.2</v>
      </c>
    </row>
    <row r="47" spans="1:4" x14ac:dyDescent="0.25">
      <c r="A47">
        <v>2010</v>
      </c>
      <c r="B47">
        <v>10</v>
      </c>
      <c r="C47" s="1" t="s">
        <v>1</v>
      </c>
      <c r="D47">
        <v>14489.42</v>
      </c>
    </row>
    <row r="48" spans="1:4" x14ac:dyDescent="0.25">
      <c r="A48">
        <v>2010</v>
      </c>
      <c r="B48">
        <v>11</v>
      </c>
      <c r="C48" s="1" t="s">
        <v>1</v>
      </c>
      <c r="D48">
        <v>14467.72</v>
      </c>
    </row>
    <row r="49" spans="1:4" x14ac:dyDescent="0.25">
      <c r="A49">
        <v>2010</v>
      </c>
      <c r="B49">
        <v>12</v>
      </c>
      <c r="C49" s="1" t="s">
        <v>1</v>
      </c>
      <c r="D49">
        <v>15381.66</v>
      </c>
    </row>
    <row r="50" spans="1:4" x14ac:dyDescent="0.25">
      <c r="A50">
        <v>2011</v>
      </c>
      <c r="B50">
        <v>1</v>
      </c>
      <c r="C50" s="1" t="s">
        <v>1</v>
      </c>
      <c r="D50">
        <v>15338.88</v>
      </c>
    </row>
    <row r="51" spans="1:4" x14ac:dyDescent="0.25">
      <c r="A51">
        <v>2011</v>
      </c>
      <c r="B51">
        <v>2</v>
      </c>
      <c r="C51" s="1" t="s">
        <v>1</v>
      </c>
      <c r="D51">
        <v>13682.28</v>
      </c>
    </row>
    <row r="52" spans="1:4" x14ac:dyDescent="0.25">
      <c r="A52">
        <v>2011</v>
      </c>
      <c r="B52">
        <v>3</v>
      </c>
      <c r="C52" s="1" t="s">
        <v>1</v>
      </c>
      <c r="D52">
        <v>15371.1</v>
      </c>
    </row>
    <row r="53" spans="1:4" x14ac:dyDescent="0.25">
      <c r="A53">
        <v>2011</v>
      </c>
      <c r="B53">
        <v>4</v>
      </c>
      <c r="C53" s="1" t="s">
        <v>1</v>
      </c>
      <c r="D53">
        <v>14457.56</v>
      </c>
    </row>
    <row r="54" spans="1:4" x14ac:dyDescent="0.25">
      <c r="A54">
        <v>2011</v>
      </c>
      <c r="B54">
        <v>5</v>
      </c>
      <c r="C54" s="1" t="s">
        <v>1</v>
      </c>
      <c r="D54">
        <v>11095.2</v>
      </c>
    </row>
    <row r="55" spans="1:4" x14ac:dyDescent="0.25">
      <c r="A55">
        <v>2011</v>
      </c>
      <c r="B55">
        <v>6</v>
      </c>
      <c r="C55" s="1" t="s">
        <v>1</v>
      </c>
      <c r="D55">
        <v>14868.62</v>
      </c>
    </row>
    <row r="56" spans="1:4" x14ac:dyDescent="0.25">
      <c r="A56">
        <v>2011</v>
      </c>
      <c r="B56">
        <v>7</v>
      </c>
      <c r="C56" s="1" t="s">
        <v>1</v>
      </c>
      <c r="D56">
        <v>15179.72</v>
      </c>
    </row>
    <row r="57" spans="1:4" x14ac:dyDescent="0.25">
      <c r="A57">
        <v>2011</v>
      </c>
      <c r="B57">
        <v>8</v>
      </c>
      <c r="C57" s="1" t="s">
        <v>1</v>
      </c>
      <c r="D57">
        <v>15324.48</v>
      </c>
    </row>
    <row r="58" spans="1:4" x14ac:dyDescent="0.25">
      <c r="A58">
        <v>2011</v>
      </c>
      <c r="B58">
        <v>9</v>
      </c>
      <c r="C58" s="1" t="s">
        <v>1</v>
      </c>
      <c r="D58">
        <v>14474.34</v>
      </c>
    </row>
    <row r="59" spans="1:4" x14ac:dyDescent="0.25">
      <c r="A59">
        <v>2011</v>
      </c>
      <c r="B59">
        <v>10</v>
      </c>
      <c r="C59" s="1" t="s">
        <v>1</v>
      </c>
      <c r="D59">
        <v>1608.08</v>
      </c>
    </row>
    <row r="60" spans="1:4" x14ac:dyDescent="0.25">
      <c r="A60">
        <v>2011</v>
      </c>
      <c r="B60">
        <v>11</v>
      </c>
      <c r="C60" s="1" t="s">
        <v>1</v>
      </c>
      <c r="D60">
        <v>4004.94</v>
      </c>
    </row>
    <row r="61" spans="1:4" x14ac:dyDescent="0.25">
      <c r="A61">
        <v>2011</v>
      </c>
      <c r="B61">
        <v>12</v>
      </c>
      <c r="C61" s="1" t="s">
        <v>1</v>
      </c>
      <c r="D61">
        <v>10953.3</v>
      </c>
    </row>
    <row r="62" spans="1:4" x14ac:dyDescent="0.25">
      <c r="A62">
        <v>2012</v>
      </c>
      <c r="B62">
        <v>1</v>
      </c>
      <c r="C62" s="1" t="s">
        <v>1</v>
      </c>
      <c r="D62">
        <v>13708.06</v>
      </c>
    </row>
    <row r="63" spans="1:4" x14ac:dyDescent="0.25">
      <c r="A63">
        <v>2012</v>
      </c>
      <c r="B63">
        <v>2</v>
      </c>
      <c r="C63" s="1" t="s">
        <v>1</v>
      </c>
      <c r="D63">
        <v>14447.6</v>
      </c>
    </row>
    <row r="64" spans="1:4" x14ac:dyDescent="0.25">
      <c r="A64">
        <v>2012</v>
      </c>
      <c r="B64">
        <v>3</v>
      </c>
      <c r="C64" s="1" t="s">
        <v>1</v>
      </c>
      <c r="D64">
        <v>13352.8</v>
      </c>
    </row>
    <row r="65" spans="1:4" x14ac:dyDescent="0.25">
      <c r="A65">
        <v>2012</v>
      </c>
      <c r="B65">
        <v>4</v>
      </c>
      <c r="C65" s="1" t="s">
        <v>1</v>
      </c>
      <c r="D65">
        <v>0</v>
      </c>
    </row>
    <row r="66" spans="1:4" x14ac:dyDescent="0.25">
      <c r="A66">
        <v>2012</v>
      </c>
      <c r="B66">
        <v>5</v>
      </c>
      <c r="C66" s="1" t="s">
        <v>1</v>
      </c>
      <c r="D66">
        <v>0</v>
      </c>
    </row>
    <row r="67" spans="1:4" x14ac:dyDescent="0.25">
      <c r="A67">
        <v>2012</v>
      </c>
      <c r="B67">
        <v>6</v>
      </c>
      <c r="C67" s="1" t="s">
        <v>1</v>
      </c>
      <c r="D67">
        <v>4599.8599999999997</v>
      </c>
    </row>
    <row r="68" spans="1:4" x14ac:dyDescent="0.25">
      <c r="A68">
        <v>2012</v>
      </c>
      <c r="B68">
        <v>7</v>
      </c>
      <c r="C68" s="1" t="s">
        <v>1</v>
      </c>
      <c r="D68">
        <v>12908.8</v>
      </c>
    </row>
    <row r="69" spans="1:4" x14ac:dyDescent="0.25">
      <c r="A69">
        <v>2012</v>
      </c>
      <c r="B69">
        <v>8</v>
      </c>
      <c r="C69" s="1" t="s">
        <v>1</v>
      </c>
      <c r="D69">
        <v>13746.76</v>
      </c>
    </row>
    <row r="70" spans="1:4" x14ac:dyDescent="0.25">
      <c r="A70">
        <v>2012</v>
      </c>
      <c r="B70">
        <v>9</v>
      </c>
      <c r="C70" s="1" t="s">
        <v>1</v>
      </c>
      <c r="D70">
        <v>350.68</v>
      </c>
    </row>
    <row r="71" spans="1:4" x14ac:dyDescent="0.25">
      <c r="A71">
        <v>2012</v>
      </c>
      <c r="B71">
        <v>10</v>
      </c>
      <c r="C71" s="1" t="s">
        <v>1</v>
      </c>
      <c r="D71">
        <v>181.34</v>
      </c>
    </row>
    <row r="72" spans="1:4" x14ac:dyDescent="0.25">
      <c r="A72">
        <v>2012</v>
      </c>
      <c r="B72">
        <v>11</v>
      </c>
      <c r="C72" s="1" t="s">
        <v>1</v>
      </c>
      <c r="D72">
        <v>14422.04</v>
      </c>
    </row>
    <row r="73" spans="1:4" x14ac:dyDescent="0.25">
      <c r="A73">
        <v>2012</v>
      </c>
      <c r="B73">
        <v>12</v>
      </c>
      <c r="C73" s="1" t="s">
        <v>1</v>
      </c>
      <c r="D73">
        <v>14660.5</v>
      </c>
    </row>
    <row r="74" spans="1:4" x14ac:dyDescent="0.25">
      <c r="A74">
        <v>2013</v>
      </c>
      <c r="B74">
        <v>1</v>
      </c>
      <c r="C74" s="1" t="s">
        <v>1</v>
      </c>
      <c r="D74">
        <v>14956.72</v>
      </c>
    </row>
    <row r="75" spans="1:4" x14ac:dyDescent="0.25">
      <c r="A75">
        <v>2013</v>
      </c>
      <c r="B75">
        <v>2</v>
      </c>
      <c r="C75" s="1" t="s">
        <v>1</v>
      </c>
      <c r="D75">
        <v>13536.56</v>
      </c>
    </row>
    <row r="76" spans="1:4" x14ac:dyDescent="0.25">
      <c r="A76">
        <v>2013</v>
      </c>
      <c r="B76">
        <v>3</v>
      </c>
      <c r="C76" s="1" t="s">
        <v>1</v>
      </c>
      <c r="D76">
        <v>14928.42</v>
      </c>
    </row>
    <row r="77" spans="1:4" x14ac:dyDescent="0.25">
      <c r="A77">
        <v>2013</v>
      </c>
      <c r="B77">
        <v>4</v>
      </c>
      <c r="C77" s="1" t="s">
        <v>1</v>
      </c>
      <c r="D77">
        <v>12761.82</v>
      </c>
    </row>
    <row r="78" spans="1:4" x14ac:dyDescent="0.25">
      <c r="A78">
        <v>2013</v>
      </c>
      <c r="B78">
        <v>5</v>
      </c>
      <c r="C78" s="1" t="s">
        <v>1</v>
      </c>
      <c r="D78">
        <v>13804.38</v>
      </c>
    </row>
    <row r="79" spans="1:4" x14ac:dyDescent="0.25">
      <c r="A79">
        <v>2013</v>
      </c>
      <c r="B79">
        <v>6</v>
      </c>
      <c r="C79" s="1" t="s">
        <v>1</v>
      </c>
      <c r="D79">
        <v>12655.74</v>
      </c>
    </row>
    <row r="80" spans="1:4" x14ac:dyDescent="0.25">
      <c r="A80">
        <v>2013</v>
      </c>
      <c r="B80">
        <v>7</v>
      </c>
      <c r="C80" s="1" t="s">
        <v>1</v>
      </c>
      <c r="D80">
        <v>12417.26</v>
      </c>
    </row>
    <row r="81" spans="1:4" x14ac:dyDescent="0.25">
      <c r="A81">
        <v>2013</v>
      </c>
      <c r="B81">
        <v>8</v>
      </c>
      <c r="C81" s="1" t="s">
        <v>1</v>
      </c>
      <c r="D81">
        <v>15015</v>
      </c>
    </row>
    <row r="82" spans="1:4" x14ac:dyDescent="0.25">
      <c r="A82">
        <v>2013</v>
      </c>
      <c r="B82">
        <v>9</v>
      </c>
      <c r="C82" s="1" t="s">
        <v>1</v>
      </c>
      <c r="D82">
        <v>13342.96</v>
      </c>
    </row>
    <row r="83" spans="1:4" x14ac:dyDescent="0.25">
      <c r="A83">
        <v>2013</v>
      </c>
      <c r="B83">
        <v>10</v>
      </c>
      <c r="C83" s="1" t="s">
        <v>1</v>
      </c>
      <c r="D83">
        <v>0</v>
      </c>
    </row>
    <row r="84" spans="1:4" x14ac:dyDescent="0.25">
      <c r="A84">
        <v>2013</v>
      </c>
      <c r="B84">
        <v>11</v>
      </c>
      <c r="C84" s="1" t="s">
        <v>1</v>
      </c>
      <c r="D84">
        <v>9587.7999999999993</v>
      </c>
    </row>
    <row r="85" spans="1:4" x14ac:dyDescent="0.25">
      <c r="A85">
        <v>2013</v>
      </c>
      <c r="B85">
        <v>12</v>
      </c>
      <c r="C85" s="1" t="s">
        <v>1</v>
      </c>
      <c r="D85">
        <v>13131.44</v>
      </c>
    </row>
    <row r="86" spans="1:4" x14ac:dyDescent="0.25">
      <c r="A86">
        <v>2014</v>
      </c>
      <c r="B86">
        <v>1</v>
      </c>
      <c r="C86" s="1" t="s">
        <v>1</v>
      </c>
      <c r="D86">
        <v>13921.92</v>
      </c>
    </row>
    <row r="87" spans="1:4" x14ac:dyDescent="0.25">
      <c r="A87">
        <v>2014</v>
      </c>
      <c r="B87">
        <v>2</v>
      </c>
      <c r="C87" s="1" t="s">
        <v>1</v>
      </c>
      <c r="D87">
        <v>13720.46</v>
      </c>
    </row>
    <row r="88" spans="1:4" x14ac:dyDescent="0.25">
      <c r="A88">
        <v>2014</v>
      </c>
      <c r="B88">
        <v>3</v>
      </c>
      <c r="C88" s="1" t="s">
        <v>1</v>
      </c>
      <c r="D88">
        <v>15015.12</v>
      </c>
    </row>
    <row r="89" spans="1:4" x14ac:dyDescent="0.25">
      <c r="A89">
        <v>2014</v>
      </c>
      <c r="B89">
        <v>4</v>
      </c>
      <c r="C89" s="1" t="s">
        <v>1</v>
      </c>
      <c r="D89">
        <v>14174.32</v>
      </c>
    </row>
    <row r="90" spans="1:4" x14ac:dyDescent="0.25">
      <c r="A90">
        <v>2014</v>
      </c>
      <c r="B90">
        <v>5</v>
      </c>
      <c r="C90" s="1" t="s">
        <v>1</v>
      </c>
      <c r="D90">
        <v>928.08</v>
      </c>
    </row>
    <row r="91" spans="1:4" x14ac:dyDescent="0.25">
      <c r="A91">
        <v>2014</v>
      </c>
      <c r="B91">
        <v>6</v>
      </c>
      <c r="C91" s="1" t="s">
        <v>1</v>
      </c>
      <c r="D91">
        <v>13206.84</v>
      </c>
    </row>
    <row r="92" spans="1:4" x14ac:dyDescent="0.25">
      <c r="A92">
        <v>2014</v>
      </c>
      <c r="B92">
        <v>7</v>
      </c>
      <c r="C92" s="1" t="s">
        <v>1</v>
      </c>
      <c r="D92">
        <v>15180.82</v>
      </c>
    </row>
    <row r="93" spans="1:4" x14ac:dyDescent="0.25">
      <c r="A93">
        <v>2014</v>
      </c>
      <c r="B93">
        <v>8</v>
      </c>
      <c r="C93" s="1" t="s">
        <v>1</v>
      </c>
      <c r="D93">
        <v>10517.18</v>
      </c>
    </row>
    <row r="94" spans="1:4" x14ac:dyDescent="0.25">
      <c r="A94">
        <v>2014</v>
      </c>
      <c r="B94">
        <v>9</v>
      </c>
      <c r="C94" s="1" t="s">
        <v>1</v>
      </c>
      <c r="D94">
        <v>3822.88</v>
      </c>
    </row>
    <row r="95" spans="1:4" x14ac:dyDescent="0.25">
      <c r="A95">
        <v>2014</v>
      </c>
      <c r="B95">
        <v>10</v>
      </c>
      <c r="C95" s="1" t="s">
        <v>1</v>
      </c>
      <c r="D95">
        <v>14493.52</v>
      </c>
    </row>
    <row r="96" spans="1:4" x14ac:dyDescent="0.25">
      <c r="A96">
        <v>2014</v>
      </c>
      <c r="B96">
        <v>11</v>
      </c>
      <c r="C96" s="1" t="s">
        <v>1</v>
      </c>
      <c r="D96">
        <v>13442.86</v>
      </c>
    </row>
    <row r="97" spans="1:4" x14ac:dyDescent="0.25">
      <c r="A97">
        <v>2014</v>
      </c>
      <c r="B97">
        <v>12</v>
      </c>
      <c r="C97" s="1" t="s">
        <v>1</v>
      </c>
      <c r="D97">
        <v>13424.42</v>
      </c>
    </row>
    <row r="98" spans="1:4" x14ac:dyDescent="0.25">
      <c r="A98">
        <v>2015</v>
      </c>
      <c r="B98">
        <v>1</v>
      </c>
      <c r="C98" s="1" t="s">
        <v>1</v>
      </c>
      <c r="D98">
        <v>13225.34</v>
      </c>
    </row>
    <row r="99" spans="1:4" x14ac:dyDescent="0.25">
      <c r="A99">
        <v>2015</v>
      </c>
      <c r="B99">
        <v>2</v>
      </c>
      <c r="C99" s="1" t="s">
        <v>1</v>
      </c>
      <c r="D99">
        <v>12893.74</v>
      </c>
    </row>
    <row r="100" spans="1:4" x14ac:dyDescent="0.25">
      <c r="A100">
        <v>2015</v>
      </c>
      <c r="B100">
        <v>3</v>
      </c>
      <c r="C100" s="1" t="s">
        <v>1</v>
      </c>
      <c r="D100">
        <v>13511.44</v>
      </c>
    </row>
    <row r="101" spans="1:4" x14ac:dyDescent="0.25">
      <c r="A101">
        <v>2015</v>
      </c>
      <c r="B101">
        <v>4</v>
      </c>
      <c r="C101" s="1" t="s">
        <v>1</v>
      </c>
      <c r="D101">
        <v>11536.84</v>
      </c>
    </row>
    <row r="102" spans="1:4" x14ac:dyDescent="0.25">
      <c r="A102">
        <v>2015</v>
      </c>
      <c r="B102">
        <v>5</v>
      </c>
      <c r="C102" s="1" t="s">
        <v>1</v>
      </c>
      <c r="D102">
        <v>6837.68</v>
      </c>
    </row>
    <row r="103" spans="1:4" x14ac:dyDescent="0.25">
      <c r="A103">
        <v>2015</v>
      </c>
      <c r="B103">
        <v>6</v>
      </c>
      <c r="C103" s="1" t="s">
        <v>1</v>
      </c>
      <c r="D103">
        <v>12584.42</v>
      </c>
    </row>
    <row r="104" spans="1:4" x14ac:dyDescent="0.25">
      <c r="A104">
        <v>2015</v>
      </c>
      <c r="B104">
        <v>7</v>
      </c>
      <c r="C104" s="1" t="s">
        <v>1</v>
      </c>
      <c r="D104">
        <v>12320.8</v>
      </c>
    </row>
    <row r="105" spans="1:4" x14ac:dyDescent="0.25">
      <c r="A105">
        <v>2015</v>
      </c>
      <c r="B105">
        <v>8</v>
      </c>
      <c r="C105" s="1" t="s">
        <v>1</v>
      </c>
      <c r="D105">
        <v>14540.68</v>
      </c>
    </row>
    <row r="106" spans="1:4" x14ac:dyDescent="0.25">
      <c r="A106">
        <v>2015</v>
      </c>
      <c r="B106">
        <v>9</v>
      </c>
      <c r="C106" s="1" t="s">
        <v>1</v>
      </c>
      <c r="D106">
        <v>14445.52</v>
      </c>
    </row>
    <row r="107" spans="1:4" x14ac:dyDescent="0.25">
      <c r="A107">
        <v>2015</v>
      </c>
      <c r="B107">
        <v>10</v>
      </c>
      <c r="C107" s="1" t="s">
        <v>1</v>
      </c>
      <c r="D107">
        <v>13665.2</v>
      </c>
    </row>
    <row r="108" spans="1:4" x14ac:dyDescent="0.25">
      <c r="A108">
        <v>2015</v>
      </c>
      <c r="B108">
        <v>11</v>
      </c>
      <c r="C108" s="1" t="s">
        <v>1</v>
      </c>
      <c r="D108">
        <v>14328.76</v>
      </c>
    </row>
    <row r="109" spans="1:4" x14ac:dyDescent="0.25">
      <c r="A109">
        <v>2015</v>
      </c>
      <c r="B109">
        <v>12</v>
      </c>
      <c r="C109" s="1" t="s">
        <v>1</v>
      </c>
      <c r="D109">
        <v>14725.02</v>
      </c>
    </row>
    <row r="110" spans="1:4" x14ac:dyDescent="0.25">
      <c r="A110">
        <v>2016</v>
      </c>
      <c r="B110">
        <v>1</v>
      </c>
      <c r="C110" s="1" t="s">
        <v>1</v>
      </c>
      <c r="D110">
        <v>13798.72</v>
      </c>
    </row>
    <row r="111" spans="1:4" x14ac:dyDescent="0.25">
      <c r="A111">
        <v>2016</v>
      </c>
      <c r="B111">
        <v>2</v>
      </c>
      <c r="C111" s="1" t="s">
        <v>1</v>
      </c>
      <c r="D111">
        <v>13727.84</v>
      </c>
    </row>
    <row r="112" spans="1:4" x14ac:dyDescent="0.25">
      <c r="A112">
        <v>2016</v>
      </c>
      <c r="B112">
        <v>3</v>
      </c>
      <c r="C112" s="1" t="s">
        <v>1</v>
      </c>
      <c r="D112">
        <v>14728.26</v>
      </c>
    </row>
    <row r="113" spans="1:4" x14ac:dyDescent="0.25">
      <c r="A113">
        <v>2016</v>
      </c>
      <c r="B113">
        <v>4</v>
      </c>
      <c r="C113" s="1" t="s">
        <v>1</v>
      </c>
      <c r="D113">
        <v>13950.72</v>
      </c>
    </row>
    <row r="114" spans="1:4" x14ac:dyDescent="0.25">
      <c r="A114">
        <v>2016</v>
      </c>
      <c r="B114">
        <v>5</v>
      </c>
      <c r="C114" s="1" t="s">
        <v>1</v>
      </c>
      <c r="D114">
        <v>4680.66</v>
      </c>
    </row>
    <row r="115" spans="1:4" x14ac:dyDescent="0.25">
      <c r="A115">
        <v>2016</v>
      </c>
      <c r="B115">
        <v>6</v>
      </c>
      <c r="C115" s="1" t="s">
        <v>1</v>
      </c>
      <c r="D115">
        <v>14395.82</v>
      </c>
    </row>
    <row r="116" spans="1:4" x14ac:dyDescent="0.25">
      <c r="A116">
        <v>2016</v>
      </c>
      <c r="B116">
        <v>7</v>
      </c>
      <c r="C116" s="1" t="s">
        <v>1</v>
      </c>
      <c r="D116">
        <v>14563.48</v>
      </c>
    </row>
    <row r="117" spans="1:4" x14ac:dyDescent="0.25">
      <c r="A117">
        <v>2016</v>
      </c>
      <c r="B117">
        <v>8</v>
      </c>
      <c r="C117" s="1" t="s">
        <v>1</v>
      </c>
      <c r="D117">
        <v>7807.36</v>
      </c>
    </row>
    <row r="118" spans="1:4" x14ac:dyDescent="0.25">
      <c r="A118">
        <v>2016</v>
      </c>
      <c r="B118">
        <v>9</v>
      </c>
      <c r="C118" s="1" t="s">
        <v>1</v>
      </c>
      <c r="D118">
        <v>13181.88</v>
      </c>
    </row>
    <row r="119" spans="1:4" x14ac:dyDescent="0.25">
      <c r="A119">
        <v>2016</v>
      </c>
      <c r="B119">
        <v>10</v>
      </c>
      <c r="C119" s="1" t="s">
        <v>1</v>
      </c>
      <c r="D119">
        <v>15019.22</v>
      </c>
    </row>
    <row r="120" spans="1:4" x14ac:dyDescent="0.25">
      <c r="A120">
        <v>2016</v>
      </c>
      <c r="B120">
        <v>11</v>
      </c>
      <c r="C120" s="1" t="s">
        <v>1</v>
      </c>
      <c r="D120">
        <v>14445.24</v>
      </c>
    </row>
    <row r="121" spans="1:4" x14ac:dyDescent="0.25">
      <c r="A121">
        <v>2016</v>
      </c>
      <c r="B121">
        <v>12</v>
      </c>
      <c r="C121" s="1" t="s">
        <v>1</v>
      </c>
      <c r="D121">
        <v>14485.3</v>
      </c>
    </row>
    <row r="122" spans="1:4" x14ac:dyDescent="0.25">
      <c r="A122">
        <v>2017</v>
      </c>
      <c r="B122">
        <v>1</v>
      </c>
      <c r="C122" s="1" t="s">
        <v>1</v>
      </c>
      <c r="D122">
        <v>14647.66</v>
      </c>
    </row>
    <row r="123" spans="1:4" x14ac:dyDescent="0.25">
      <c r="A123">
        <v>2017</v>
      </c>
      <c r="B123">
        <v>2</v>
      </c>
      <c r="C123" s="1" t="s">
        <v>1</v>
      </c>
      <c r="D123">
        <v>13142.54</v>
      </c>
    </row>
    <row r="124" spans="1:4" x14ac:dyDescent="0.25">
      <c r="A124">
        <v>2017</v>
      </c>
      <c r="B124">
        <v>3</v>
      </c>
      <c r="C124" s="1" t="s">
        <v>1</v>
      </c>
      <c r="D124">
        <v>13035.46</v>
      </c>
    </row>
    <row r="125" spans="1:4" x14ac:dyDescent="0.25">
      <c r="A125">
        <v>2017</v>
      </c>
      <c r="B125">
        <v>4</v>
      </c>
      <c r="C125" s="1" t="s">
        <v>1</v>
      </c>
      <c r="D125">
        <v>14285.34</v>
      </c>
    </row>
    <row r="126" spans="1:4" x14ac:dyDescent="0.25">
      <c r="A126">
        <v>2017</v>
      </c>
      <c r="B126">
        <v>5</v>
      </c>
      <c r="C126" s="1" t="s">
        <v>1</v>
      </c>
      <c r="D126">
        <v>10166.6</v>
      </c>
    </row>
    <row r="127" spans="1:4" x14ac:dyDescent="0.25">
      <c r="A127">
        <v>2017</v>
      </c>
      <c r="B127">
        <v>6</v>
      </c>
      <c r="C127" s="1" t="s">
        <v>1</v>
      </c>
      <c r="D127">
        <v>14252.08</v>
      </c>
    </row>
    <row r="128" spans="1:4" x14ac:dyDescent="0.25">
      <c r="A128">
        <v>2017</v>
      </c>
      <c r="B128">
        <v>7</v>
      </c>
      <c r="C128" s="1" t="s">
        <v>1</v>
      </c>
      <c r="D128">
        <v>14098.52</v>
      </c>
    </row>
    <row r="129" spans="1:4" x14ac:dyDescent="0.25">
      <c r="A129">
        <v>2017</v>
      </c>
      <c r="B129">
        <v>8</v>
      </c>
      <c r="C129" s="1" t="s">
        <v>1</v>
      </c>
      <c r="D129">
        <v>14905.92</v>
      </c>
    </row>
    <row r="130" spans="1:4" x14ac:dyDescent="0.25">
      <c r="A130">
        <v>2017</v>
      </c>
      <c r="B130">
        <v>9</v>
      </c>
      <c r="C130" s="1" t="s">
        <v>1</v>
      </c>
      <c r="D130">
        <v>14382.2</v>
      </c>
    </row>
    <row r="131" spans="1:4" x14ac:dyDescent="0.25">
      <c r="A131">
        <v>2017</v>
      </c>
      <c r="B131">
        <v>10</v>
      </c>
      <c r="C131" s="1" t="s">
        <v>1</v>
      </c>
      <c r="D131">
        <v>13761.66</v>
      </c>
    </row>
    <row r="132" spans="1:4" x14ac:dyDescent="0.25">
      <c r="A132">
        <v>2017</v>
      </c>
      <c r="B132">
        <v>11</v>
      </c>
      <c r="C132" s="1" t="s">
        <v>1</v>
      </c>
      <c r="D132">
        <v>14512.62</v>
      </c>
    </row>
    <row r="133" spans="1:4" x14ac:dyDescent="0.25">
      <c r="A133">
        <v>2017</v>
      </c>
      <c r="B133">
        <v>12</v>
      </c>
      <c r="C133" s="1" t="s">
        <v>1</v>
      </c>
      <c r="D133">
        <v>14760.66</v>
      </c>
    </row>
    <row r="134" spans="1:4" x14ac:dyDescent="0.25">
      <c r="A134">
        <v>2018</v>
      </c>
      <c r="B134">
        <v>1</v>
      </c>
      <c r="C134" s="1" t="s">
        <v>1</v>
      </c>
      <c r="D134">
        <v>14728.58</v>
      </c>
    </row>
    <row r="135" spans="1:4" x14ac:dyDescent="0.25">
      <c r="A135">
        <v>2018</v>
      </c>
      <c r="B135">
        <v>2</v>
      </c>
      <c r="C135" s="1" t="s">
        <v>1</v>
      </c>
      <c r="D135">
        <v>13320.64</v>
      </c>
    </row>
    <row r="136" spans="1:4" x14ac:dyDescent="0.25">
      <c r="A136">
        <v>2018</v>
      </c>
      <c r="B136">
        <v>3</v>
      </c>
      <c r="C136" s="1" t="s">
        <v>1</v>
      </c>
      <c r="D136">
        <v>14642.38</v>
      </c>
    </row>
    <row r="137" spans="1:4" x14ac:dyDescent="0.25">
      <c r="A137">
        <v>2018</v>
      </c>
      <c r="B137">
        <v>4</v>
      </c>
      <c r="C137" s="1" t="s">
        <v>1</v>
      </c>
      <c r="D137">
        <v>10139.200000000001</v>
      </c>
    </row>
    <row r="138" spans="1:4" x14ac:dyDescent="0.25">
      <c r="A138">
        <v>2018</v>
      </c>
      <c r="B138">
        <v>5</v>
      </c>
      <c r="C138" s="1" t="s">
        <v>1</v>
      </c>
      <c r="D138">
        <v>14864.3</v>
      </c>
    </row>
    <row r="139" spans="1:4" x14ac:dyDescent="0.25">
      <c r="A139">
        <v>2018</v>
      </c>
      <c r="B139">
        <v>6</v>
      </c>
      <c r="C139" s="1" t="s">
        <v>1</v>
      </c>
      <c r="D139">
        <v>14381.3</v>
      </c>
    </row>
    <row r="140" spans="1:4" x14ac:dyDescent="0.25">
      <c r="A140">
        <v>2018</v>
      </c>
      <c r="B140">
        <v>7</v>
      </c>
      <c r="C140" s="1" t="s">
        <v>1</v>
      </c>
      <c r="D140">
        <v>14353.06</v>
      </c>
    </row>
    <row r="141" spans="1:4" x14ac:dyDescent="0.25">
      <c r="A141">
        <v>2018</v>
      </c>
      <c r="B141">
        <v>8</v>
      </c>
      <c r="C141" s="1" t="s">
        <v>1</v>
      </c>
      <c r="D141">
        <v>14676.06</v>
      </c>
    </row>
    <row r="142" spans="1:4" x14ac:dyDescent="0.25">
      <c r="A142">
        <v>2018</v>
      </c>
      <c r="B142">
        <v>9</v>
      </c>
      <c r="C142" s="1" t="s">
        <v>1</v>
      </c>
      <c r="D142">
        <v>14417.02</v>
      </c>
    </row>
    <row r="143" spans="1:4" x14ac:dyDescent="0.25">
      <c r="A143">
        <v>2018</v>
      </c>
      <c r="B143">
        <v>10</v>
      </c>
      <c r="C143" s="1" t="s">
        <v>1</v>
      </c>
      <c r="D143">
        <v>12855.86</v>
      </c>
    </row>
    <row r="144" spans="1:4" x14ac:dyDescent="0.25">
      <c r="A144">
        <v>2018</v>
      </c>
      <c r="B144">
        <v>11</v>
      </c>
      <c r="C144" s="1" t="s">
        <v>1</v>
      </c>
      <c r="D144">
        <v>14154.14</v>
      </c>
    </row>
    <row r="145" spans="1:4" x14ac:dyDescent="0.25">
      <c r="A145">
        <v>2018</v>
      </c>
      <c r="B145">
        <v>12</v>
      </c>
      <c r="C145" s="1" t="s">
        <v>1</v>
      </c>
      <c r="D145">
        <v>14370.96</v>
      </c>
    </row>
    <row r="146" spans="1:4" x14ac:dyDescent="0.25">
      <c r="A146">
        <v>2019</v>
      </c>
      <c r="B146">
        <v>1</v>
      </c>
      <c r="C146" s="1" t="s">
        <v>1</v>
      </c>
      <c r="D146">
        <v>13285.76</v>
      </c>
    </row>
    <row r="147" spans="1:4" x14ac:dyDescent="0.25">
      <c r="A147">
        <v>2019</v>
      </c>
      <c r="B147">
        <v>2</v>
      </c>
      <c r="C147" s="1" t="s">
        <v>1</v>
      </c>
      <c r="D147">
        <v>12717.12</v>
      </c>
    </row>
    <row r="148" spans="1:4" x14ac:dyDescent="0.25">
      <c r="A148">
        <v>2019</v>
      </c>
      <c r="B148">
        <v>3</v>
      </c>
      <c r="C148" s="1" t="s">
        <v>1</v>
      </c>
      <c r="D148">
        <v>14964.34</v>
      </c>
    </row>
    <row r="149" spans="1:4" x14ac:dyDescent="0.25">
      <c r="A149">
        <v>2019</v>
      </c>
      <c r="B149">
        <v>4</v>
      </c>
      <c r="C149" s="1" t="s">
        <v>1</v>
      </c>
      <c r="D149">
        <v>14138.72</v>
      </c>
    </row>
    <row r="150" spans="1:4" x14ac:dyDescent="0.25">
      <c r="A150">
        <v>2019</v>
      </c>
      <c r="B150">
        <v>5</v>
      </c>
      <c r="C150" s="1" t="s">
        <v>1</v>
      </c>
      <c r="D150">
        <v>14532.7</v>
      </c>
    </row>
    <row r="151" spans="1:4" x14ac:dyDescent="0.25">
      <c r="A151">
        <v>2019</v>
      </c>
      <c r="B151">
        <v>6</v>
      </c>
      <c r="C151" s="1" t="s">
        <v>1</v>
      </c>
      <c r="D151">
        <v>10878.28</v>
      </c>
    </row>
    <row r="152" spans="1:4" x14ac:dyDescent="0.25">
      <c r="A152">
        <v>2019</v>
      </c>
      <c r="B152">
        <v>7</v>
      </c>
      <c r="C152" s="1" t="s">
        <v>1</v>
      </c>
      <c r="D152">
        <v>14744.1</v>
      </c>
    </row>
    <row r="153" spans="1:4" x14ac:dyDescent="0.25">
      <c r="A153">
        <v>2019</v>
      </c>
      <c r="B153">
        <v>8</v>
      </c>
      <c r="C153" s="1" t="s">
        <v>1</v>
      </c>
      <c r="D153">
        <v>14040.72</v>
      </c>
    </row>
    <row r="154" spans="1:4" x14ac:dyDescent="0.25">
      <c r="A154">
        <v>2019</v>
      </c>
      <c r="B154">
        <v>9</v>
      </c>
      <c r="C154" s="1" t="s">
        <v>1</v>
      </c>
      <c r="D154">
        <v>10478.18</v>
      </c>
    </row>
    <row r="155" spans="1:4" x14ac:dyDescent="0.25">
      <c r="A155">
        <v>2019</v>
      </c>
      <c r="B155">
        <v>10</v>
      </c>
      <c r="C155" s="1" t="s">
        <v>1</v>
      </c>
      <c r="D155">
        <v>0</v>
      </c>
    </row>
    <row r="156" spans="1:4" x14ac:dyDescent="0.25">
      <c r="A156">
        <v>2019</v>
      </c>
      <c r="B156">
        <v>11</v>
      </c>
      <c r="C156" s="1" t="s">
        <v>1</v>
      </c>
      <c r="D156">
        <v>0</v>
      </c>
    </row>
    <row r="157" spans="1:4" x14ac:dyDescent="0.25">
      <c r="A157">
        <v>2019</v>
      </c>
      <c r="B157">
        <v>12</v>
      </c>
      <c r="C157" s="1" t="s">
        <v>1</v>
      </c>
      <c r="D157">
        <v>11086.48</v>
      </c>
    </row>
    <row r="158" spans="1:4" x14ac:dyDescent="0.25">
      <c r="A158">
        <v>2020</v>
      </c>
      <c r="B158">
        <v>1</v>
      </c>
      <c r="C158" s="1" t="s">
        <v>1</v>
      </c>
      <c r="D158">
        <v>14926.98</v>
      </c>
    </row>
    <row r="159" spans="1:4" x14ac:dyDescent="0.25">
      <c r="A159">
        <v>2020</v>
      </c>
      <c r="B159">
        <v>2</v>
      </c>
      <c r="C159" s="1" t="s">
        <v>1</v>
      </c>
      <c r="D159">
        <v>13833.02</v>
      </c>
    </row>
    <row r="160" spans="1:4" x14ac:dyDescent="0.25">
      <c r="A160">
        <v>2020</v>
      </c>
      <c r="B160">
        <v>3</v>
      </c>
      <c r="C160" s="1" t="s">
        <v>1</v>
      </c>
      <c r="D160">
        <v>14708.64</v>
      </c>
    </row>
    <row r="161" spans="1:4" x14ac:dyDescent="0.25">
      <c r="A161">
        <v>2020</v>
      </c>
      <c r="B161">
        <v>4</v>
      </c>
      <c r="C161" s="1" t="s">
        <v>1</v>
      </c>
      <c r="D161">
        <v>10277.14</v>
      </c>
    </row>
    <row r="162" spans="1:4" x14ac:dyDescent="0.25">
      <c r="A162">
        <v>2020</v>
      </c>
      <c r="B162">
        <v>5</v>
      </c>
      <c r="C162" s="1" t="s">
        <v>1</v>
      </c>
      <c r="D162">
        <v>14079.58</v>
      </c>
    </row>
    <row r="163" spans="1:4" x14ac:dyDescent="0.25">
      <c r="A163">
        <v>2020</v>
      </c>
      <c r="B163">
        <v>6</v>
      </c>
      <c r="C163" s="1" t="s">
        <v>1</v>
      </c>
      <c r="D163">
        <v>14146.8</v>
      </c>
    </row>
    <row r="164" spans="1:4" x14ac:dyDescent="0.25">
      <c r="A164">
        <v>2020</v>
      </c>
      <c r="B164">
        <v>7</v>
      </c>
      <c r="C164" s="1" t="s">
        <v>1</v>
      </c>
      <c r="D164">
        <v>14286.68</v>
      </c>
    </row>
    <row r="165" spans="1:4" x14ac:dyDescent="0.25">
      <c r="A165">
        <v>2020</v>
      </c>
      <c r="B165">
        <v>8</v>
      </c>
      <c r="C165" s="1" t="s">
        <v>1</v>
      </c>
      <c r="D165">
        <v>14508.58</v>
      </c>
    </row>
    <row r="166" spans="1:4" x14ac:dyDescent="0.25">
      <c r="A166">
        <v>2020</v>
      </c>
      <c r="B166">
        <v>9</v>
      </c>
      <c r="C166" s="1" t="s">
        <v>1</v>
      </c>
      <c r="D166">
        <v>9946.86</v>
      </c>
    </row>
    <row r="167" spans="1:4" x14ac:dyDescent="0.25">
      <c r="A167">
        <v>2020</v>
      </c>
      <c r="B167">
        <v>10</v>
      </c>
      <c r="C167" s="1" t="s">
        <v>1</v>
      </c>
      <c r="D167">
        <v>14728.32</v>
      </c>
    </row>
    <row r="168" spans="1:4" x14ac:dyDescent="0.25">
      <c r="A168">
        <v>2020</v>
      </c>
      <c r="B168">
        <v>11</v>
      </c>
      <c r="C168" s="1" t="s">
        <v>1</v>
      </c>
      <c r="D168">
        <v>13989</v>
      </c>
    </row>
    <row r="169" spans="1:4" x14ac:dyDescent="0.25">
      <c r="A169">
        <v>2020</v>
      </c>
      <c r="B169">
        <v>12</v>
      </c>
      <c r="C169" s="1" t="s">
        <v>1</v>
      </c>
      <c r="D169">
        <v>12202.06</v>
      </c>
    </row>
    <row r="170" spans="1:4" x14ac:dyDescent="0.25">
      <c r="A170">
        <v>2021</v>
      </c>
      <c r="B170">
        <v>1</v>
      </c>
      <c r="C170" s="1" t="s">
        <v>1</v>
      </c>
      <c r="D170">
        <v>13584.44</v>
      </c>
    </row>
    <row r="171" spans="1:4" x14ac:dyDescent="0.25">
      <c r="A171">
        <v>2021</v>
      </c>
      <c r="B171">
        <v>2</v>
      </c>
      <c r="C171" s="1" t="s">
        <v>1</v>
      </c>
      <c r="D171">
        <v>13151.56</v>
      </c>
    </row>
    <row r="172" spans="1:4" x14ac:dyDescent="0.25">
      <c r="A172">
        <v>2021</v>
      </c>
      <c r="B172">
        <v>3</v>
      </c>
      <c r="C172" s="1" t="s">
        <v>1</v>
      </c>
      <c r="D172">
        <v>14428.06</v>
      </c>
    </row>
    <row r="173" spans="1:4" x14ac:dyDescent="0.25">
      <c r="A173">
        <v>2021</v>
      </c>
      <c r="B173">
        <v>4</v>
      </c>
      <c r="C173" s="1" t="s">
        <v>1</v>
      </c>
      <c r="D173">
        <v>13963</v>
      </c>
    </row>
    <row r="174" spans="1:4" x14ac:dyDescent="0.25">
      <c r="A174">
        <v>2021</v>
      </c>
      <c r="B174">
        <v>5</v>
      </c>
      <c r="C174" s="1" t="s">
        <v>1</v>
      </c>
      <c r="D174">
        <v>13945.88</v>
      </c>
    </row>
    <row r="175" spans="1:4" x14ac:dyDescent="0.25">
      <c r="A175">
        <v>2021</v>
      </c>
      <c r="B175">
        <v>6</v>
      </c>
      <c r="C175" s="1" t="s">
        <v>1</v>
      </c>
      <c r="D175">
        <v>12091.7</v>
      </c>
    </row>
    <row r="176" spans="1:4" x14ac:dyDescent="0.25">
      <c r="A176">
        <v>2021</v>
      </c>
      <c r="B176">
        <v>7</v>
      </c>
      <c r="C176" s="1" t="s">
        <v>1</v>
      </c>
      <c r="D176">
        <v>14541</v>
      </c>
    </row>
    <row r="177" spans="1:4" x14ac:dyDescent="0.25">
      <c r="A177">
        <v>2021</v>
      </c>
      <c r="B177">
        <v>8</v>
      </c>
      <c r="C177" s="1" t="s">
        <v>1</v>
      </c>
      <c r="D177">
        <v>14408.58</v>
      </c>
    </row>
    <row r="178" spans="1:4" x14ac:dyDescent="0.25">
      <c r="A178">
        <v>2021</v>
      </c>
      <c r="B178">
        <v>9</v>
      </c>
      <c r="C178" s="1" t="s">
        <v>1</v>
      </c>
      <c r="D178">
        <v>9521.36</v>
      </c>
    </row>
    <row r="179" spans="1:4" x14ac:dyDescent="0.25">
      <c r="A179">
        <v>2021</v>
      </c>
      <c r="B179">
        <v>10</v>
      </c>
      <c r="C179" s="1" t="s">
        <v>1</v>
      </c>
      <c r="D179">
        <v>14474.54</v>
      </c>
    </row>
    <row r="180" spans="1:4" x14ac:dyDescent="0.25">
      <c r="A180">
        <v>2021</v>
      </c>
      <c r="B180">
        <v>11</v>
      </c>
      <c r="C180" s="1" t="s">
        <v>1</v>
      </c>
      <c r="D180">
        <v>14319.58</v>
      </c>
    </row>
    <row r="181" spans="1:4" x14ac:dyDescent="0.25">
      <c r="A181">
        <v>2021</v>
      </c>
      <c r="B181">
        <v>12</v>
      </c>
      <c r="C181" s="1" t="s">
        <v>1</v>
      </c>
      <c r="D181">
        <v>13122.36</v>
      </c>
    </row>
    <row r="182" spans="1:4" x14ac:dyDescent="0.25">
      <c r="A182">
        <v>2022</v>
      </c>
      <c r="B182">
        <v>1</v>
      </c>
      <c r="C182" s="1" t="s">
        <v>1</v>
      </c>
      <c r="D182">
        <v>14483.8</v>
      </c>
    </row>
    <row r="183" spans="1:4" x14ac:dyDescent="0.25">
      <c r="A183">
        <v>2022</v>
      </c>
      <c r="B183">
        <v>2</v>
      </c>
      <c r="C183" s="1" t="s">
        <v>1</v>
      </c>
      <c r="D183">
        <v>13156.48</v>
      </c>
    </row>
    <row r="184" spans="1:4" x14ac:dyDescent="0.25">
      <c r="A184">
        <v>2022</v>
      </c>
      <c r="B184">
        <v>3</v>
      </c>
      <c r="C184" s="1" t="s">
        <v>1</v>
      </c>
      <c r="D184">
        <v>14532.66</v>
      </c>
    </row>
    <row r="185" spans="1:4" x14ac:dyDescent="0.25">
      <c r="A185">
        <v>2022</v>
      </c>
      <c r="B185">
        <v>4</v>
      </c>
      <c r="C185" s="1" t="s">
        <v>1</v>
      </c>
      <c r="D185">
        <v>11786.34</v>
      </c>
    </row>
    <row r="186" spans="1:4" x14ac:dyDescent="0.25">
      <c r="A186">
        <v>2022</v>
      </c>
      <c r="B186">
        <v>5</v>
      </c>
      <c r="C186" s="1" t="s">
        <v>1</v>
      </c>
      <c r="D186">
        <v>11634.32</v>
      </c>
    </row>
    <row r="187" spans="1:4" x14ac:dyDescent="0.25">
      <c r="A187">
        <v>2022</v>
      </c>
      <c r="B187">
        <v>6</v>
      </c>
      <c r="C187" s="1" t="s">
        <v>1</v>
      </c>
      <c r="D187">
        <v>12430.22</v>
      </c>
    </row>
    <row r="188" spans="1:4" x14ac:dyDescent="0.25">
      <c r="A188">
        <v>2022</v>
      </c>
      <c r="B188">
        <v>7</v>
      </c>
      <c r="C188" s="1" t="s">
        <v>1</v>
      </c>
      <c r="D188">
        <v>14138.98</v>
      </c>
    </row>
    <row r="189" spans="1:4" x14ac:dyDescent="0.25">
      <c r="A189">
        <v>2022</v>
      </c>
      <c r="B189">
        <v>8</v>
      </c>
      <c r="C189" s="1" t="s">
        <v>1</v>
      </c>
      <c r="D189">
        <v>14182.74</v>
      </c>
    </row>
    <row r="190" spans="1:4" x14ac:dyDescent="0.25">
      <c r="A190">
        <v>2022</v>
      </c>
      <c r="B190">
        <v>9</v>
      </c>
      <c r="C190" s="1" t="s">
        <v>1</v>
      </c>
      <c r="D190">
        <v>2369.54</v>
      </c>
    </row>
    <row r="191" spans="1:4" x14ac:dyDescent="0.25">
      <c r="A191">
        <v>2012</v>
      </c>
      <c r="B191">
        <v>7</v>
      </c>
      <c r="C191" s="1" t="s">
        <v>2</v>
      </c>
      <c r="D191">
        <v>3373.38</v>
      </c>
    </row>
    <row r="192" spans="1:4" x14ac:dyDescent="0.25">
      <c r="A192">
        <v>2012</v>
      </c>
      <c r="B192">
        <v>8</v>
      </c>
      <c r="C192" s="1" t="s">
        <v>2</v>
      </c>
      <c r="D192">
        <v>3611.14</v>
      </c>
    </row>
    <row r="193" spans="1:4" x14ac:dyDescent="0.25">
      <c r="A193">
        <v>2012</v>
      </c>
      <c r="B193">
        <v>9</v>
      </c>
      <c r="C193" s="1" t="s">
        <v>2</v>
      </c>
      <c r="D193">
        <v>5589.44</v>
      </c>
    </row>
    <row r="194" spans="1:4" x14ac:dyDescent="0.25">
      <c r="A194">
        <v>2012</v>
      </c>
      <c r="B194">
        <v>10</v>
      </c>
      <c r="C194" s="1" t="s">
        <v>2</v>
      </c>
      <c r="D194">
        <v>7702.72</v>
      </c>
    </row>
    <row r="195" spans="1:4" x14ac:dyDescent="0.25">
      <c r="A195">
        <v>2012</v>
      </c>
      <c r="B195">
        <v>11</v>
      </c>
      <c r="C195" s="1" t="s">
        <v>2</v>
      </c>
      <c r="D195">
        <v>6026.64</v>
      </c>
    </row>
    <row r="196" spans="1:4" x14ac:dyDescent="0.25">
      <c r="A196">
        <v>2012</v>
      </c>
      <c r="B196">
        <v>12</v>
      </c>
      <c r="C196" s="1" t="s">
        <v>2</v>
      </c>
      <c r="D196">
        <v>7333.26</v>
      </c>
    </row>
    <row r="197" spans="1:4" x14ac:dyDescent="0.25">
      <c r="A197">
        <v>2013</v>
      </c>
      <c r="B197">
        <v>1</v>
      </c>
      <c r="C197" s="1" t="s">
        <v>2</v>
      </c>
      <c r="D197">
        <v>9440.0300000000007</v>
      </c>
    </row>
    <row r="198" spans="1:4" x14ac:dyDescent="0.25">
      <c r="A198">
        <v>2013</v>
      </c>
      <c r="B198">
        <v>2</v>
      </c>
      <c r="C198" s="1" t="s">
        <v>2</v>
      </c>
      <c r="D198">
        <v>9116.7900000000009</v>
      </c>
    </row>
    <row r="199" spans="1:4" x14ac:dyDescent="0.25">
      <c r="A199">
        <v>2013</v>
      </c>
      <c r="B199">
        <v>3</v>
      </c>
      <c r="C199" s="1" t="s">
        <v>2</v>
      </c>
      <c r="D199">
        <v>7404.7</v>
      </c>
    </row>
    <row r="200" spans="1:4" x14ac:dyDescent="0.25">
      <c r="A200">
        <v>2013</v>
      </c>
      <c r="B200">
        <v>4</v>
      </c>
      <c r="C200" s="1" t="s">
        <v>2</v>
      </c>
      <c r="D200">
        <v>9321.8799999999992</v>
      </c>
    </row>
    <row r="201" spans="1:4" x14ac:dyDescent="0.25">
      <c r="A201">
        <v>2013</v>
      </c>
      <c r="B201">
        <v>5</v>
      </c>
      <c r="C201" s="1" t="s">
        <v>2</v>
      </c>
      <c r="D201">
        <v>7423.18</v>
      </c>
    </row>
    <row r="202" spans="1:4" x14ac:dyDescent="0.25">
      <c r="A202">
        <v>2013</v>
      </c>
      <c r="B202">
        <v>6</v>
      </c>
      <c r="C202" s="1" t="s">
        <v>2</v>
      </c>
      <c r="D202">
        <v>4553.6899999999996</v>
      </c>
    </row>
    <row r="203" spans="1:4" x14ac:dyDescent="0.25">
      <c r="A203">
        <v>2013</v>
      </c>
      <c r="B203">
        <v>7</v>
      </c>
      <c r="C203" s="1" t="s">
        <v>2</v>
      </c>
      <c r="D203">
        <v>3413.31</v>
      </c>
    </row>
    <row r="204" spans="1:4" x14ac:dyDescent="0.25">
      <c r="A204">
        <v>2013</v>
      </c>
      <c r="B204">
        <v>8</v>
      </c>
      <c r="C204" s="1" t="s">
        <v>2</v>
      </c>
      <c r="D204">
        <v>4148.33</v>
      </c>
    </row>
    <row r="205" spans="1:4" x14ac:dyDescent="0.25">
      <c r="A205">
        <v>2013</v>
      </c>
      <c r="B205">
        <v>9</v>
      </c>
      <c r="C205" s="1" t="s">
        <v>2</v>
      </c>
      <c r="D205">
        <v>3337.34</v>
      </c>
    </row>
    <row r="206" spans="1:4" x14ac:dyDescent="0.25">
      <c r="A206">
        <v>2013</v>
      </c>
      <c r="B206">
        <v>10</v>
      </c>
      <c r="C206" s="1" t="s">
        <v>2</v>
      </c>
      <c r="D206">
        <v>6284.13</v>
      </c>
    </row>
    <row r="207" spans="1:4" x14ac:dyDescent="0.25">
      <c r="A207">
        <v>2013</v>
      </c>
      <c r="B207">
        <v>11</v>
      </c>
      <c r="C207" s="1" t="s">
        <v>2</v>
      </c>
      <c r="D207">
        <v>11431.23</v>
      </c>
    </row>
    <row r="208" spans="1:4" x14ac:dyDescent="0.25">
      <c r="A208">
        <v>2013</v>
      </c>
      <c r="B208">
        <v>12</v>
      </c>
      <c r="C208" s="1" t="s">
        <v>2</v>
      </c>
      <c r="D208">
        <v>7861.97</v>
      </c>
    </row>
    <row r="209" spans="1:4" x14ac:dyDescent="0.25">
      <c r="A209">
        <v>2014</v>
      </c>
      <c r="B209">
        <v>1</v>
      </c>
      <c r="C209" s="1" t="s">
        <v>2</v>
      </c>
      <c r="D209">
        <v>11094.72</v>
      </c>
    </row>
    <row r="210" spans="1:4" x14ac:dyDescent="0.25">
      <c r="A210">
        <v>2014</v>
      </c>
      <c r="B210">
        <v>2</v>
      </c>
      <c r="C210" s="1" t="s">
        <v>2</v>
      </c>
      <c r="D210">
        <v>7292.41</v>
      </c>
    </row>
    <row r="211" spans="1:4" x14ac:dyDescent="0.25">
      <c r="A211">
        <v>2014</v>
      </c>
      <c r="B211">
        <v>3</v>
      </c>
      <c r="C211" s="1" t="s">
        <v>2</v>
      </c>
      <c r="D211">
        <v>9618.7900000000009</v>
      </c>
    </row>
    <row r="212" spans="1:4" x14ac:dyDescent="0.25">
      <c r="A212">
        <v>2014</v>
      </c>
      <c r="B212">
        <v>4</v>
      </c>
      <c r="C212" s="1" t="s">
        <v>2</v>
      </c>
      <c r="D212">
        <v>9201.6</v>
      </c>
    </row>
    <row r="213" spans="1:4" x14ac:dyDescent="0.25">
      <c r="A213">
        <v>2014</v>
      </c>
      <c r="B213">
        <v>5</v>
      </c>
      <c r="C213" s="1" t="s">
        <v>2</v>
      </c>
      <c r="D213">
        <v>7474.57</v>
      </c>
    </row>
    <row r="214" spans="1:4" x14ac:dyDescent="0.25">
      <c r="A214">
        <v>2014</v>
      </c>
      <c r="B214">
        <v>6</v>
      </c>
      <c r="C214" s="1" t="s">
        <v>2</v>
      </c>
      <c r="D214">
        <v>4377.01</v>
      </c>
    </row>
    <row r="215" spans="1:4" x14ac:dyDescent="0.25">
      <c r="A215">
        <v>2014</v>
      </c>
      <c r="B215">
        <v>7</v>
      </c>
      <c r="C215" s="1" t="s">
        <v>2</v>
      </c>
      <c r="D215">
        <v>3989.19</v>
      </c>
    </row>
    <row r="216" spans="1:4" x14ac:dyDescent="0.25">
      <c r="A216">
        <v>2014</v>
      </c>
      <c r="B216">
        <v>8</v>
      </c>
      <c r="C216" s="1" t="s">
        <v>2</v>
      </c>
      <c r="D216">
        <v>3894.8</v>
      </c>
    </row>
    <row r="217" spans="1:4" x14ac:dyDescent="0.25">
      <c r="A217">
        <v>2014</v>
      </c>
      <c r="B217">
        <v>9</v>
      </c>
      <c r="C217" s="1" t="s">
        <v>2</v>
      </c>
      <c r="D217">
        <v>6085.5</v>
      </c>
    </row>
    <row r="218" spans="1:4" x14ac:dyDescent="0.25">
      <c r="A218">
        <v>2014</v>
      </c>
      <c r="B218">
        <v>10</v>
      </c>
      <c r="C218" s="1" t="s">
        <v>2</v>
      </c>
      <c r="D218">
        <v>8439.65</v>
      </c>
    </row>
    <row r="219" spans="1:4" x14ac:dyDescent="0.25">
      <c r="A219">
        <v>2014</v>
      </c>
      <c r="B219">
        <v>11</v>
      </c>
      <c r="C219" s="1" t="s">
        <v>2</v>
      </c>
      <c r="D219">
        <v>10034.44</v>
      </c>
    </row>
    <row r="220" spans="1:4" x14ac:dyDescent="0.25">
      <c r="A220">
        <v>2014</v>
      </c>
      <c r="B220">
        <v>12</v>
      </c>
      <c r="C220" s="1" t="s">
        <v>2</v>
      </c>
      <c r="D220">
        <v>7081.06</v>
      </c>
    </row>
    <row r="221" spans="1:4" x14ac:dyDescent="0.25">
      <c r="A221">
        <v>2015</v>
      </c>
      <c r="B221">
        <v>1</v>
      </c>
      <c r="C221" s="1" t="s">
        <v>2</v>
      </c>
      <c r="D221">
        <v>10551.32</v>
      </c>
    </row>
    <row r="222" spans="1:4" x14ac:dyDescent="0.25">
      <c r="A222">
        <v>2015</v>
      </c>
      <c r="B222">
        <v>2</v>
      </c>
      <c r="C222" s="1" t="s">
        <v>2</v>
      </c>
      <c r="D222">
        <v>8540.23</v>
      </c>
    </row>
    <row r="223" spans="1:4" x14ac:dyDescent="0.25">
      <c r="A223">
        <v>2015</v>
      </c>
      <c r="B223">
        <v>3</v>
      </c>
      <c r="C223" s="1" t="s">
        <v>2</v>
      </c>
      <c r="D223">
        <v>9371.91</v>
      </c>
    </row>
    <row r="224" spans="1:4" x14ac:dyDescent="0.25">
      <c r="A224">
        <v>2015</v>
      </c>
      <c r="B224">
        <v>4</v>
      </c>
      <c r="C224" s="1" t="s">
        <v>2</v>
      </c>
      <c r="D224">
        <v>8444.7900000000009</v>
      </c>
    </row>
    <row r="225" spans="1:4" x14ac:dyDescent="0.25">
      <c r="A225">
        <v>2015</v>
      </c>
      <c r="B225">
        <v>5</v>
      </c>
      <c r="C225" s="1" t="s">
        <v>2</v>
      </c>
      <c r="D225">
        <v>7801.44</v>
      </c>
    </row>
    <row r="226" spans="1:4" x14ac:dyDescent="0.25">
      <c r="A226">
        <v>2015</v>
      </c>
      <c r="B226">
        <v>6</v>
      </c>
      <c r="C226" s="1" t="s">
        <v>2</v>
      </c>
      <c r="D226">
        <v>5197.5600000000004</v>
      </c>
    </row>
    <row r="227" spans="1:4" x14ac:dyDescent="0.25">
      <c r="A227">
        <v>2015</v>
      </c>
      <c r="B227">
        <v>7</v>
      </c>
      <c r="C227" s="1" t="s">
        <v>2</v>
      </c>
      <c r="D227">
        <v>5420.1189999999997</v>
      </c>
    </row>
    <row r="228" spans="1:4" x14ac:dyDescent="0.25">
      <c r="A228">
        <v>2015</v>
      </c>
      <c r="B228">
        <v>8</v>
      </c>
      <c r="C228" s="1" t="s">
        <v>2</v>
      </c>
      <c r="D228">
        <v>3985.85</v>
      </c>
    </row>
    <row r="229" spans="1:4" x14ac:dyDescent="0.25">
      <c r="A229">
        <v>2015</v>
      </c>
      <c r="B229">
        <v>9</v>
      </c>
      <c r="C229" s="1" t="s">
        <v>2</v>
      </c>
      <c r="D229">
        <v>3719.28</v>
      </c>
    </row>
    <row r="230" spans="1:4" x14ac:dyDescent="0.25">
      <c r="A230">
        <v>2015</v>
      </c>
      <c r="B230">
        <v>10</v>
      </c>
      <c r="C230" s="1" t="s">
        <v>2</v>
      </c>
      <c r="D230">
        <v>8578.8070000000007</v>
      </c>
    </row>
    <row r="231" spans="1:4" x14ac:dyDescent="0.25">
      <c r="A231">
        <v>2015</v>
      </c>
      <c r="B231">
        <v>11</v>
      </c>
      <c r="C231" s="1" t="s">
        <v>2</v>
      </c>
      <c r="D231">
        <v>8550.8700000000008</v>
      </c>
    </row>
    <row r="232" spans="1:4" x14ac:dyDescent="0.25">
      <c r="A232">
        <v>2015</v>
      </c>
      <c r="B232">
        <v>12</v>
      </c>
      <c r="C232" s="1" t="s">
        <v>2</v>
      </c>
      <c r="D232">
        <v>7353.96</v>
      </c>
    </row>
    <row r="233" spans="1:4" x14ac:dyDescent="0.25">
      <c r="A233">
        <v>2016</v>
      </c>
      <c r="B233">
        <v>1</v>
      </c>
      <c r="C233" s="1" t="s">
        <v>2</v>
      </c>
      <c r="D233">
        <v>7930.48</v>
      </c>
    </row>
    <row r="234" spans="1:4" x14ac:dyDescent="0.25">
      <c r="A234">
        <v>2016</v>
      </c>
      <c r="B234">
        <v>2</v>
      </c>
      <c r="C234" s="1" t="s">
        <v>2</v>
      </c>
      <c r="D234">
        <v>7612.3</v>
      </c>
    </row>
    <row r="235" spans="1:4" x14ac:dyDescent="0.25">
      <c r="A235">
        <v>2016</v>
      </c>
      <c r="B235">
        <v>3</v>
      </c>
      <c r="C235" s="1" t="s">
        <v>2</v>
      </c>
      <c r="D235">
        <v>8360.9</v>
      </c>
    </row>
    <row r="236" spans="1:4" x14ac:dyDescent="0.25">
      <c r="A236">
        <v>2016</v>
      </c>
      <c r="B236">
        <v>4</v>
      </c>
      <c r="C236" s="1" t="s">
        <v>2</v>
      </c>
      <c r="D236">
        <v>6672.21</v>
      </c>
    </row>
    <row r="237" spans="1:4" x14ac:dyDescent="0.25">
      <c r="A237">
        <v>2016</v>
      </c>
      <c r="B237">
        <v>5</v>
      </c>
      <c r="C237" s="1" t="s">
        <v>2</v>
      </c>
      <c r="D237">
        <v>5819.71</v>
      </c>
    </row>
    <row r="238" spans="1:4" x14ac:dyDescent="0.25">
      <c r="A238">
        <v>2016</v>
      </c>
      <c r="B238">
        <v>6</v>
      </c>
      <c r="C238" s="1" t="s">
        <v>2</v>
      </c>
      <c r="D238">
        <v>6486.38</v>
      </c>
    </row>
    <row r="239" spans="1:4" x14ac:dyDescent="0.25">
      <c r="A239">
        <v>2016</v>
      </c>
      <c r="B239">
        <v>7</v>
      </c>
      <c r="C239" s="1" t="s">
        <v>2</v>
      </c>
      <c r="D239">
        <v>4464.83</v>
      </c>
    </row>
    <row r="240" spans="1:4" x14ac:dyDescent="0.25">
      <c r="A240">
        <v>2016</v>
      </c>
      <c r="B240">
        <v>8</v>
      </c>
      <c r="C240" s="1" t="s">
        <v>2</v>
      </c>
      <c r="D240">
        <v>4632.21</v>
      </c>
    </row>
    <row r="241" spans="1:4" x14ac:dyDescent="0.25">
      <c r="A241">
        <v>2016</v>
      </c>
      <c r="B241">
        <v>9</v>
      </c>
      <c r="C241" s="1" t="s">
        <v>2</v>
      </c>
      <c r="D241">
        <v>4473.5230000000001</v>
      </c>
    </row>
    <row r="242" spans="1:4" x14ac:dyDescent="0.25">
      <c r="A242">
        <v>2016</v>
      </c>
      <c r="B242">
        <v>10</v>
      </c>
      <c r="C242" s="1" t="s">
        <v>2</v>
      </c>
      <c r="D242">
        <v>8263.98</v>
      </c>
    </row>
    <row r="243" spans="1:4" x14ac:dyDescent="0.25">
      <c r="A243">
        <v>2016</v>
      </c>
      <c r="B243">
        <v>11</v>
      </c>
      <c r="C243" s="1" t="s">
        <v>2</v>
      </c>
      <c r="D243">
        <v>6006.26</v>
      </c>
    </row>
    <row r="244" spans="1:4" x14ac:dyDescent="0.25">
      <c r="A244">
        <v>2016</v>
      </c>
      <c r="B244">
        <v>12</v>
      </c>
      <c r="C244" s="1" t="s">
        <v>2</v>
      </c>
      <c r="D244">
        <v>10838.62</v>
      </c>
    </row>
    <row r="245" spans="1:4" x14ac:dyDescent="0.25">
      <c r="A245">
        <v>2017</v>
      </c>
      <c r="B245">
        <v>1</v>
      </c>
      <c r="C245" s="1" t="s">
        <v>2</v>
      </c>
      <c r="D245">
        <v>7716.2</v>
      </c>
    </row>
    <row r="246" spans="1:4" x14ac:dyDescent="0.25">
      <c r="A246">
        <v>2017</v>
      </c>
      <c r="B246">
        <v>2</v>
      </c>
      <c r="C246" s="1" t="s">
        <v>2</v>
      </c>
      <c r="D246">
        <v>8662.9969999999994</v>
      </c>
    </row>
    <row r="247" spans="1:4" x14ac:dyDescent="0.25">
      <c r="A247">
        <v>2017</v>
      </c>
      <c r="B247">
        <v>3</v>
      </c>
      <c r="C247" s="1" t="s">
        <v>2</v>
      </c>
      <c r="D247">
        <v>11402.34</v>
      </c>
    </row>
    <row r="248" spans="1:4" x14ac:dyDescent="0.25">
      <c r="A248">
        <v>2017</v>
      </c>
      <c r="B248">
        <v>4</v>
      </c>
      <c r="C248" s="1" t="s">
        <v>2</v>
      </c>
      <c r="D248">
        <v>8396.26</v>
      </c>
    </row>
    <row r="249" spans="1:4" x14ac:dyDescent="0.25">
      <c r="A249">
        <v>2017</v>
      </c>
      <c r="B249">
        <v>5</v>
      </c>
      <c r="C249" s="1" t="s">
        <v>2</v>
      </c>
      <c r="D249">
        <v>9202.2199999999993</v>
      </c>
    </row>
    <row r="250" spans="1:4" x14ac:dyDescent="0.25">
      <c r="A250">
        <v>2017</v>
      </c>
      <c r="B250">
        <v>6</v>
      </c>
      <c r="C250" s="1" t="s">
        <v>2</v>
      </c>
      <c r="D250">
        <v>4772.2</v>
      </c>
    </row>
    <row r="251" spans="1:4" x14ac:dyDescent="0.25">
      <c r="A251">
        <v>2017</v>
      </c>
      <c r="B251">
        <v>7</v>
      </c>
      <c r="C251" s="1" t="s">
        <v>2</v>
      </c>
      <c r="D251">
        <v>3429.24</v>
      </c>
    </row>
    <row r="252" spans="1:4" x14ac:dyDescent="0.25">
      <c r="A252">
        <v>2017</v>
      </c>
      <c r="B252">
        <v>8</v>
      </c>
      <c r="C252" s="1" t="s">
        <v>2</v>
      </c>
      <c r="D252">
        <v>4863.45</v>
      </c>
    </row>
    <row r="253" spans="1:4" x14ac:dyDescent="0.25">
      <c r="A253">
        <v>2017</v>
      </c>
      <c r="B253">
        <v>9</v>
      </c>
      <c r="C253" s="1" t="s">
        <v>2</v>
      </c>
      <c r="D253">
        <v>3628.2</v>
      </c>
    </row>
    <row r="254" spans="1:4" x14ac:dyDescent="0.25">
      <c r="A254">
        <v>2017</v>
      </c>
      <c r="B254">
        <v>10</v>
      </c>
      <c r="C254" s="1" t="s">
        <v>2</v>
      </c>
      <c r="D254">
        <v>10530.52</v>
      </c>
    </row>
    <row r="255" spans="1:4" x14ac:dyDescent="0.25">
      <c r="A255">
        <v>2017</v>
      </c>
      <c r="B255">
        <v>11</v>
      </c>
      <c r="C255" s="1" t="s">
        <v>2</v>
      </c>
      <c r="D255">
        <v>11084.52</v>
      </c>
    </row>
    <row r="256" spans="1:4" x14ac:dyDescent="0.25">
      <c r="A256">
        <v>2017</v>
      </c>
      <c r="B256">
        <v>12</v>
      </c>
      <c r="C256" s="1" t="s">
        <v>2</v>
      </c>
      <c r="D256">
        <v>7759.56</v>
      </c>
    </row>
    <row r="257" spans="1:4" x14ac:dyDescent="0.25">
      <c r="A257">
        <v>2018</v>
      </c>
      <c r="B257">
        <v>1</v>
      </c>
      <c r="C257" s="1" t="s">
        <v>2</v>
      </c>
      <c r="D257">
        <v>9082.49</v>
      </c>
    </row>
    <row r="258" spans="1:4" x14ac:dyDescent="0.25">
      <c r="A258">
        <v>2018</v>
      </c>
      <c r="B258">
        <v>2</v>
      </c>
      <c r="C258" s="1" t="s">
        <v>2</v>
      </c>
      <c r="D258">
        <v>9258.8799999999992</v>
      </c>
    </row>
    <row r="259" spans="1:4" x14ac:dyDescent="0.25">
      <c r="A259">
        <v>2018</v>
      </c>
      <c r="B259">
        <v>3</v>
      </c>
      <c r="C259" s="1" t="s">
        <v>2</v>
      </c>
      <c r="D259">
        <v>8000.06</v>
      </c>
    </row>
    <row r="260" spans="1:4" x14ac:dyDescent="0.25">
      <c r="A260">
        <v>2018</v>
      </c>
      <c r="B260">
        <v>4</v>
      </c>
      <c r="C260" s="1" t="s">
        <v>2</v>
      </c>
      <c r="D260">
        <v>7164.73</v>
      </c>
    </row>
    <row r="261" spans="1:4" x14ac:dyDescent="0.25">
      <c r="A261">
        <v>2018</v>
      </c>
      <c r="B261">
        <v>5</v>
      </c>
      <c r="C261" s="1" t="s">
        <v>2</v>
      </c>
      <c r="D261">
        <v>7499.11</v>
      </c>
    </row>
    <row r="262" spans="1:4" x14ac:dyDescent="0.25">
      <c r="A262">
        <v>2018</v>
      </c>
      <c r="B262">
        <v>6</v>
      </c>
      <c r="C262" s="1" t="s">
        <v>2</v>
      </c>
      <c r="D262">
        <v>5181.74</v>
      </c>
    </row>
    <row r="263" spans="1:4" x14ac:dyDescent="0.25">
      <c r="A263">
        <v>2018</v>
      </c>
      <c r="B263">
        <v>7</v>
      </c>
      <c r="C263" s="1" t="s">
        <v>2</v>
      </c>
      <c r="D263">
        <v>5823.42</v>
      </c>
    </row>
    <row r="264" spans="1:4" x14ac:dyDescent="0.25">
      <c r="A264">
        <v>2018</v>
      </c>
      <c r="B264">
        <v>8</v>
      </c>
      <c r="C264" s="1" t="s">
        <v>2</v>
      </c>
      <c r="D264">
        <v>3901.7</v>
      </c>
    </row>
    <row r="265" spans="1:4" x14ac:dyDescent="0.25">
      <c r="A265">
        <v>2018</v>
      </c>
      <c r="B265">
        <v>9</v>
      </c>
      <c r="C265" s="1" t="s">
        <v>2</v>
      </c>
      <c r="D265">
        <v>5618.1019999999999</v>
      </c>
    </row>
    <row r="266" spans="1:4" x14ac:dyDescent="0.25">
      <c r="A266">
        <v>2018</v>
      </c>
      <c r="B266">
        <v>10</v>
      </c>
      <c r="C266" s="1" t="s">
        <v>2</v>
      </c>
      <c r="D266">
        <v>8578.31</v>
      </c>
    </row>
    <row r="267" spans="1:4" x14ac:dyDescent="0.25">
      <c r="A267">
        <v>2018</v>
      </c>
      <c r="B267">
        <v>11</v>
      </c>
      <c r="C267" s="1" t="s">
        <v>2</v>
      </c>
      <c r="D267">
        <v>8475.69</v>
      </c>
    </row>
    <row r="268" spans="1:4" x14ac:dyDescent="0.25">
      <c r="A268">
        <v>2018</v>
      </c>
      <c r="B268">
        <v>12</v>
      </c>
      <c r="C268" s="1" t="s">
        <v>2</v>
      </c>
      <c r="D268">
        <v>6677.24</v>
      </c>
    </row>
    <row r="269" spans="1:4" x14ac:dyDescent="0.25">
      <c r="A269">
        <v>2019</v>
      </c>
      <c r="B269">
        <v>1</v>
      </c>
      <c r="C269" s="1" t="s">
        <v>2</v>
      </c>
      <c r="D269">
        <v>8758.89</v>
      </c>
    </row>
    <row r="270" spans="1:4" x14ac:dyDescent="0.25">
      <c r="A270">
        <v>2019</v>
      </c>
      <c r="B270">
        <v>2</v>
      </c>
      <c r="C270" s="1" t="s">
        <v>2</v>
      </c>
      <c r="D270">
        <v>9486.2800000000007</v>
      </c>
    </row>
    <row r="271" spans="1:4" x14ac:dyDescent="0.25">
      <c r="A271">
        <v>2019</v>
      </c>
      <c r="B271">
        <v>3</v>
      </c>
      <c r="C271" s="1" t="s">
        <v>2</v>
      </c>
      <c r="D271">
        <v>9560.61</v>
      </c>
    </row>
    <row r="272" spans="1:4" x14ac:dyDescent="0.25">
      <c r="A272">
        <v>2019</v>
      </c>
      <c r="B272">
        <v>4</v>
      </c>
      <c r="C272" s="1" t="s">
        <v>2</v>
      </c>
      <c r="D272">
        <v>8443.7000000000007</v>
      </c>
    </row>
    <row r="273" spans="1:4" x14ac:dyDescent="0.25">
      <c r="A273">
        <v>2019</v>
      </c>
      <c r="B273">
        <v>5</v>
      </c>
      <c r="C273" s="1" t="s">
        <v>2</v>
      </c>
      <c r="D273">
        <v>5752.82</v>
      </c>
    </row>
    <row r="274" spans="1:4" x14ac:dyDescent="0.25">
      <c r="A274">
        <v>2019</v>
      </c>
      <c r="B274">
        <v>6</v>
      </c>
      <c r="C274" s="1" t="s">
        <v>2</v>
      </c>
      <c r="D274">
        <v>4749.4799999999996</v>
      </c>
    </row>
    <row r="275" spans="1:4" x14ac:dyDescent="0.25">
      <c r="A275">
        <v>2019</v>
      </c>
      <c r="B275">
        <v>7</v>
      </c>
      <c r="C275" s="1" t="s">
        <v>2</v>
      </c>
      <c r="D275">
        <v>2851.6</v>
      </c>
    </row>
    <row r="276" spans="1:4" x14ac:dyDescent="0.25">
      <c r="A276">
        <v>2019</v>
      </c>
      <c r="B276">
        <v>8</v>
      </c>
      <c r="C276" s="1" t="s">
        <v>2</v>
      </c>
      <c r="D276">
        <v>3031.5</v>
      </c>
    </row>
    <row r="277" spans="1:4" x14ac:dyDescent="0.25">
      <c r="A277">
        <v>2019</v>
      </c>
      <c r="B277">
        <v>9</v>
      </c>
      <c r="C277" s="1" t="s">
        <v>2</v>
      </c>
      <c r="D277">
        <v>4019.33</v>
      </c>
    </row>
    <row r="278" spans="1:4" x14ac:dyDescent="0.25">
      <c r="A278">
        <v>2019</v>
      </c>
      <c r="B278">
        <v>10</v>
      </c>
      <c r="C278" s="1" t="s">
        <v>2</v>
      </c>
      <c r="D278">
        <v>7459.83</v>
      </c>
    </row>
    <row r="279" spans="1:4" x14ac:dyDescent="0.25">
      <c r="A279">
        <v>2019</v>
      </c>
      <c r="B279">
        <v>11</v>
      </c>
      <c r="C279" s="1" t="s">
        <v>2</v>
      </c>
      <c r="D279">
        <v>4570.1000000000004</v>
      </c>
    </row>
    <row r="280" spans="1:4" x14ac:dyDescent="0.25">
      <c r="A280">
        <v>2019</v>
      </c>
      <c r="B280">
        <v>12</v>
      </c>
      <c r="C280" s="1" t="s">
        <v>2</v>
      </c>
      <c r="D280">
        <v>8935.36</v>
      </c>
    </row>
    <row r="281" spans="1:4" x14ac:dyDescent="0.25">
      <c r="A281">
        <v>2020</v>
      </c>
      <c r="B281">
        <v>1</v>
      </c>
      <c r="C281" s="1" t="s">
        <v>2</v>
      </c>
      <c r="D281">
        <v>4473.04</v>
      </c>
    </row>
    <row r="282" spans="1:4" x14ac:dyDescent="0.25">
      <c r="A282">
        <v>2020</v>
      </c>
      <c r="B282">
        <v>2</v>
      </c>
      <c r="C282" s="1" t="s">
        <v>2</v>
      </c>
      <c r="D282">
        <v>4189.66</v>
      </c>
    </row>
    <row r="283" spans="1:4" x14ac:dyDescent="0.25">
      <c r="A283">
        <v>2020</v>
      </c>
      <c r="B283">
        <v>3</v>
      </c>
      <c r="C283" s="1" t="s">
        <v>2</v>
      </c>
      <c r="D283">
        <v>9085.4699999999993</v>
      </c>
    </row>
    <row r="284" spans="1:4" x14ac:dyDescent="0.25">
      <c r="A284">
        <v>2020</v>
      </c>
      <c r="B284">
        <v>4</v>
      </c>
      <c r="C284" s="1" t="s">
        <v>2</v>
      </c>
      <c r="D284">
        <v>8076.1</v>
      </c>
    </row>
    <row r="285" spans="1:4" x14ac:dyDescent="0.25">
      <c r="A285">
        <v>2020</v>
      </c>
      <c r="B285">
        <v>5</v>
      </c>
      <c r="C285" s="1" t="s">
        <v>2</v>
      </c>
      <c r="D285">
        <v>6616.54</v>
      </c>
    </row>
    <row r="286" spans="1:4" x14ac:dyDescent="0.25">
      <c r="A286">
        <v>2020</v>
      </c>
      <c r="B286">
        <v>6</v>
      </c>
      <c r="C286" s="1" t="s">
        <v>2</v>
      </c>
      <c r="D286">
        <v>3000.38</v>
      </c>
    </row>
    <row r="287" spans="1:4" x14ac:dyDescent="0.25">
      <c r="A287">
        <v>2020</v>
      </c>
      <c r="B287">
        <v>7</v>
      </c>
      <c r="C287" s="1" t="s">
        <v>2</v>
      </c>
      <c r="D287">
        <v>3499.65</v>
      </c>
    </row>
    <row r="288" spans="1:4" x14ac:dyDescent="0.25">
      <c r="A288">
        <v>2020</v>
      </c>
      <c r="B288">
        <v>8</v>
      </c>
      <c r="C288" s="1" t="s">
        <v>2</v>
      </c>
      <c r="D288">
        <v>3503.02</v>
      </c>
    </row>
    <row r="289" spans="1:4" x14ac:dyDescent="0.25">
      <c r="A289">
        <v>2020</v>
      </c>
      <c r="B289">
        <v>9</v>
      </c>
      <c r="C289" s="1" t="s">
        <v>2</v>
      </c>
      <c r="D289">
        <v>5299.6670000000004</v>
      </c>
    </row>
    <row r="290" spans="1:4" x14ac:dyDescent="0.25">
      <c r="A290">
        <v>2020</v>
      </c>
      <c r="B290">
        <v>10</v>
      </c>
      <c r="C290" s="1" t="s">
        <v>2</v>
      </c>
      <c r="D290">
        <v>6346.0370000000003</v>
      </c>
    </row>
    <row r="291" spans="1:4" x14ac:dyDescent="0.25">
      <c r="A291">
        <v>2020</v>
      </c>
      <c r="B291">
        <v>11</v>
      </c>
      <c r="C291" s="1" t="s">
        <v>2</v>
      </c>
      <c r="D291">
        <v>8180.19</v>
      </c>
    </row>
    <row r="292" spans="1:4" x14ac:dyDescent="0.25">
      <c r="A292">
        <v>2020</v>
      </c>
      <c r="B292">
        <v>12</v>
      </c>
      <c r="C292" s="1" t="s">
        <v>2</v>
      </c>
      <c r="D292">
        <v>7192.78</v>
      </c>
    </row>
    <row r="293" spans="1:4" x14ac:dyDescent="0.25">
      <c r="A293">
        <v>2021</v>
      </c>
      <c r="B293">
        <v>1</v>
      </c>
      <c r="C293" s="1" t="s">
        <v>2</v>
      </c>
      <c r="D293">
        <v>3785.01</v>
      </c>
    </row>
    <row r="294" spans="1:4" x14ac:dyDescent="0.25">
      <c r="A294">
        <v>2021</v>
      </c>
      <c r="B294">
        <v>2</v>
      </c>
      <c r="C294" s="1" t="s">
        <v>2</v>
      </c>
      <c r="D294">
        <v>2444.89</v>
      </c>
    </row>
    <row r="295" spans="1:4" x14ac:dyDescent="0.25">
      <c r="A295">
        <v>2021</v>
      </c>
      <c r="B295">
        <v>3</v>
      </c>
      <c r="C295" s="1" t="s">
        <v>2</v>
      </c>
      <c r="D295">
        <v>8259.51</v>
      </c>
    </row>
    <row r="296" spans="1:4" x14ac:dyDescent="0.25">
      <c r="A296">
        <v>2021</v>
      </c>
      <c r="B296">
        <v>4</v>
      </c>
      <c r="C296" s="1" t="s">
        <v>2</v>
      </c>
      <c r="D296">
        <v>5763.61</v>
      </c>
    </row>
    <row r="297" spans="1:4" x14ac:dyDescent="0.25">
      <c r="A297">
        <v>2021</v>
      </c>
      <c r="B297">
        <v>5</v>
      </c>
      <c r="C297" s="1" t="s">
        <v>2</v>
      </c>
      <c r="D297">
        <v>4114.68</v>
      </c>
    </row>
    <row r="298" spans="1:4" x14ac:dyDescent="0.25">
      <c r="A298">
        <v>2021</v>
      </c>
      <c r="B298">
        <v>6</v>
      </c>
      <c r="C298" s="1" t="s">
        <v>2</v>
      </c>
      <c r="D298">
        <v>4190.7</v>
      </c>
    </row>
    <row r="299" spans="1:4" x14ac:dyDescent="0.25">
      <c r="A299">
        <v>2021</v>
      </c>
      <c r="B299">
        <v>7</v>
      </c>
      <c r="C299" s="1" t="s">
        <v>2</v>
      </c>
      <c r="D299">
        <v>3278.87</v>
      </c>
    </row>
    <row r="300" spans="1:4" x14ac:dyDescent="0.25">
      <c r="A300">
        <v>2021</v>
      </c>
      <c r="B300">
        <v>8</v>
      </c>
      <c r="C300" s="1" t="s">
        <v>2</v>
      </c>
      <c r="D300">
        <v>3315.0279999999998</v>
      </c>
    </row>
    <row r="301" spans="1:4" x14ac:dyDescent="0.25">
      <c r="A301">
        <v>2021</v>
      </c>
      <c r="B301">
        <v>9</v>
      </c>
      <c r="C301" s="1" t="s">
        <v>2</v>
      </c>
      <c r="D301">
        <v>4663.55</v>
      </c>
    </row>
    <row r="302" spans="1:4" x14ac:dyDescent="0.25">
      <c r="A302">
        <v>2021</v>
      </c>
      <c r="B302">
        <v>10</v>
      </c>
      <c r="C302" s="1" t="s">
        <v>2</v>
      </c>
      <c r="D302">
        <v>5471.1</v>
      </c>
    </row>
    <row r="303" spans="1:4" x14ac:dyDescent="0.25">
      <c r="A303">
        <v>2021</v>
      </c>
      <c r="B303">
        <v>11</v>
      </c>
      <c r="C303" s="1" t="s">
        <v>2</v>
      </c>
      <c r="D303">
        <v>6696.29</v>
      </c>
    </row>
    <row r="304" spans="1:4" x14ac:dyDescent="0.25">
      <c r="A304">
        <v>2021</v>
      </c>
      <c r="B304">
        <v>12</v>
      </c>
      <c r="C304" s="1" t="s">
        <v>2</v>
      </c>
      <c r="D304">
        <v>8677.3590000000004</v>
      </c>
    </row>
    <row r="305" spans="1:4" x14ac:dyDescent="0.25">
      <c r="A305">
        <v>2022</v>
      </c>
      <c r="B305">
        <v>1</v>
      </c>
      <c r="C305" s="1" t="s">
        <v>2</v>
      </c>
      <c r="D305">
        <v>9143.6200000000008</v>
      </c>
    </row>
    <row r="306" spans="1:4" x14ac:dyDescent="0.25">
      <c r="A306">
        <v>2022</v>
      </c>
      <c r="B306">
        <v>2</v>
      </c>
      <c r="C306" s="1" t="s">
        <v>2</v>
      </c>
      <c r="D306">
        <v>9249.48</v>
      </c>
    </row>
    <row r="307" spans="1:4" x14ac:dyDescent="0.25">
      <c r="A307">
        <v>2022</v>
      </c>
      <c r="B307">
        <v>3</v>
      </c>
      <c r="C307" s="1" t="s">
        <v>2</v>
      </c>
      <c r="D307">
        <v>10137.959999999999</v>
      </c>
    </row>
    <row r="308" spans="1:4" x14ac:dyDescent="0.25">
      <c r="A308">
        <v>2022</v>
      </c>
      <c r="B308">
        <v>4</v>
      </c>
      <c r="C308" s="1" t="s">
        <v>2</v>
      </c>
      <c r="D308">
        <v>9612.24</v>
      </c>
    </row>
    <row r="309" spans="1:4" x14ac:dyDescent="0.25">
      <c r="A309">
        <v>2022</v>
      </c>
      <c r="B309">
        <v>5</v>
      </c>
      <c r="C309" s="1" t="s">
        <v>2</v>
      </c>
      <c r="D309">
        <v>4716.8599999999997</v>
      </c>
    </row>
    <row r="310" spans="1:4" x14ac:dyDescent="0.25">
      <c r="A310">
        <v>2022</v>
      </c>
      <c r="B310">
        <v>6</v>
      </c>
      <c r="C310" s="1" t="s">
        <v>2</v>
      </c>
      <c r="D310">
        <v>6226.36</v>
      </c>
    </row>
    <row r="311" spans="1:4" x14ac:dyDescent="0.25">
      <c r="A311">
        <v>2022</v>
      </c>
      <c r="B311">
        <v>7</v>
      </c>
      <c r="C311" s="1" t="s">
        <v>2</v>
      </c>
      <c r="D311">
        <v>4081.02</v>
      </c>
    </row>
    <row r="312" spans="1:4" x14ac:dyDescent="0.25">
      <c r="A312">
        <v>2022</v>
      </c>
      <c r="B312">
        <v>8</v>
      </c>
      <c r="C312" s="1" t="s">
        <v>2</v>
      </c>
      <c r="D312">
        <v>2677.32</v>
      </c>
    </row>
    <row r="313" spans="1:4" x14ac:dyDescent="0.25">
      <c r="A313">
        <v>2022</v>
      </c>
      <c r="B313">
        <v>9</v>
      </c>
      <c r="C313" s="1" t="s">
        <v>2</v>
      </c>
      <c r="D313">
        <v>368.38</v>
      </c>
    </row>
  </sheetData>
  <phoneticPr fontId="3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66BC37-E368-42FA-B32C-5B3AD44AE948}">
  <dimension ref="A1:AR204"/>
  <sheetViews>
    <sheetView zoomScaleNormal="100" workbookViewId="0">
      <selection activeCell="S5" sqref="S5:U18"/>
    </sheetView>
  </sheetViews>
  <sheetFormatPr defaultRowHeight="15" x14ac:dyDescent="0.25"/>
  <cols>
    <col min="1" max="14" width="10.85546875" style="3" customWidth="1"/>
    <col min="15" max="15" width="4.7109375" style="3" customWidth="1"/>
    <col min="16" max="16" width="15.42578125" style="3" bestFit="1" customWidth="1"/>
    <col min="17" max="20" width="10.85546875" style="3" customWidth="1"/>
    <col min="21" max="21" width="10.140625" style="3" customWidth="1"/>
    <col min="22" max="22" width="10.85546875" style="3" customWidth="1"/>
    <col min="23" max="23" width="10.85546875" bestFit="1" customWidth="1"/>
  </cols>
  <sheetData>
    <row r="1" spans="1:23" x14ac:dyDescent="0.25">
      <c r="A1" s="20" t="s">
        <v>31</v>
      </c>
      <c r="B1"/>
      <c r="N1" s="6" t="s">
        <v>5</v>
      </c>
    </row>
    <row r="2" spans="1:23" ht="30" x14ac:dyDescent="0.25">
      <c r="A2" s="5" t="s">
        <v>0</v>
      </c>
      <c r="B2" s="8" t="s">
        <v>1</v>
      </c>
    </row>
    <row r="3" spans="1:23" x14ac:dyDescent="0.25">
      <c r="A3"/>
      <c r="B3"/>
      <c r="C3"/>
      <c r="D3"/>
      <c r="E3"/>
    </row>
    <row r="4" spans="1:23" s="4" customFormat="1" ht="30" x14ac:dyDescent="0.25">
      <c r="A4" s="5" t="s">
        <v>10</v>
      </c>
      <c r="B4" s="7" t="s">
        <v>8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8"/>
      <c r="Q4" s="8"/>
      <c r="R4" s="8"/>
      <c r="S4" s="21" t="s">
        <v>18</v>
      </c>
      <c r="T4" s="21"/>
      <c r="U4" s="21"/>
      <c r="V4" s="21"/>
      <c r="W4" s="21"/>
    </row>
    <row r="5" spans="1:23" ht="60" x14ac:dyDescent="0.25">
      <c r="A5" s="5" t="s">
        <v>6</v>
      </c>
      <c r="B5" s="3">
        <v>1</v>
      </c>
      <c r="C5" s="3">
        <v>2</v>
      </c>
      <c r="D5" s="3">
        <v>3</v>
      </c>
      <c r="E5" s="3">
        <v>4</v>
      </c>
      <c r="F5" s="3">
        <v>5</v>
      </c>
      <c r="G5" s="3">
        <v>6</v>
      </c>
      <c r="H5" s="3">
        <v>7</v>
      </c>
      <c r="I5" s="3">
        <v>8</v>
      </c>
      <c r="J5" s="3">
        <v>9</v>
      </c>
      <c r="K5" s="3">
        <v>10</v>
      </c>
      <c r="L5" s="3">
        <v>11</v>
      </c>
      <c r="M5" s="3">
        <v>12</v>
      </c>
      <c r="N5" s="8" t="s">
        <v>7</v>
      </c>
      <c r="O5" s="8"/>
      <c r="P5" s="22" t="s">
        <v>19</v>
      </c>
      <c r="Q5" s="23"/>
      <c r="S5" s="13" t="s">
        <v>4</v>
      </c>
      <c r="T5" s="14" t="s">
        <v>27</v>
      </c>
      <c r="U5" s="14" t="s">
        <v>29</v>
      </c>
      <c r="V5" s="13" t="s">
        <v>9</v>
      </c>
      <c r="W5" s="13" t="s">
        <v>22</v>
      </c>
    </row>
    <row r="6" spans="1:23" x14ac:dyDescent="0.25">
      <c r="A6" s="6">
        <v>2007</v>
      </c>
      <c r="B6" s="2">
        <v>14378.77</v>
      </c>
      <c r="C6" s="2">
        <v>13724.98</v>
      </c>
      <c r="D6" s="2">
        <v>15311.66</v>
      </c>
      <c r="E6" s="2">
        <v>14250.31</v>
      </c>
      <c r="F6" s="2">
        <v>10138.709999999999</v>
      </c>
      <c r="G6" s="2">
        <v>13591.41</v>
      </c>
      <c r="H6" s="2">
        <v>15284.63</v>
      </c>
      <c r="I6" s="2">
        <v>15337.31</v>
      </c>
      <c r="J6" s="2">
        <v>14640.45</v>
      </c>
      <c r="K6" s="2">
        <v>14588.93</v>
      </c>
      <c r="L6" s="2">
        <v>14776.74</v>
      </c>
      <c r="M6" s="2">
        <v>15317.56</v>
      </c>
      <c r="N6" s="2">
        <v>171341.46</v>
      </c>
      <c r="O6" s="2"/>
      <c r="P6" s="10" t="s">
        <v>11</v>
      </c>
      <c r="Q6" s="11">
        <f>+SUM(H20:M20,B21:G21)</f>
        <v>158411.24000000002</v>
      </c>
      <c r="S6" s="15">
        <v>1</v>
      </c>
      <c r="T6" s="15">
        <v>14389.186799999999</v>
      </c>
      <c r="U6" s="15">
        <f>+T6*0.014661</f>
        <v>210.95986767479999</v>
      </c>
      <c r="V6" s="15">
        <v>744</v>
      </c>
      <c r="W6" s="16">
        <f>+T6/(20.5*V6)</f>
        <v>0.94342950432730133</v>
      </c>
    </row>
    <row r="7" spans="1:23" x14ac:dyDescent="0.25">
      <c r="A7" s="6">
        <v>2008</v>
      </c>
      <c r="B7" s="2">
        <v>14941.572</v>
      </c>
      <c r="C7" s="2">
        <v>14310.82</v>
      </c>
      <c r="D7" s="2">
        <v>15355.54</v>
      </c>
      <c r="E7" s="2">
        <v>14811.2</v>
      </c>
      <c r="F7" s="2">
        <v>7306.9</v>
      </c>
      <c r="G7" s="2">
        <v>13066.4</v>
      </c>
      <c r="H7" s="2">
        <v>14930.6</v>
      </c>
      <c r="I7" s="2">
        <v>13705.14</v>
      </c>
      <c r="J7" s="2">
        <v>14869.38</v>
      </c>
      <c r="K7" s="2">
        <v>11729.3</v>
      </c>
      <c r="L7" s="2">
        <v>14962.26</v>
      </c>
      <c r="M7" s="2">
        <v>15239.68</v>
      </c>
      <c r="N7" s="2">
        <v>165228.79199999999</v>
      </c>
      <c r="O7" s="2"/>
      <c r="P7" s="19" t="s">
        <v>13</v>
      </c>
      <c r="Q7" s="11">
        <f>+AVERAGE($N$6:$N$20)</f>
        <v>154661.20613333333</v>
      </c>
      <c r="S7" s="15">
        <f>1+S6</f>
        <v>2</v>
      </c>
      <c r="T7" s="17">
        <v>13583.405333333332</v>
      </c>
      <c r="U7" s="15">
        <f t="shared" ref="U7:U17" si="0">+T7*0.014661</f>
        <v>199.14630559199998</v>
      </c>
      <c r="V7" s="15">
        <f>28*24</f>
        <v>672</v>
      </c>
      <c r="W7" s="16">
        <f t="shared" ref="W7:W18" si="1">+T7/(20.5*V7)</f>
        <v>0.98601955090979476</v>
      </c>
    </row>
    <row r="8" spans="1:23" x14ac:dyDescent="0.25">
      <c r="A8" s="6">
        <v>2009</v>
      </c>
      <c r="B8" s="2">
        <v>15061.58</v>
      </c>
      <c r="C8" s="2">
        <v>13711.32</v>
      </c>
      <c r="D8" s="2">
        <v>15420.22</v>
      </c>
      <c r="E8" s="2">
        <v>14234.56</v>
      </c>
      <c r="F8" s="2">
        <v>11798</v>
      </c>
      <c r="G8" s="2">
        <v>14884.06</v>
      </c>
      <c r="H8" s="2">
        <v>15404.38</v>
      </c>
      <c r="I8" s="2">
        <v>15415.26</v>
      </c>
      <c r="J8" s="2">
        <v>14873.44</v>
      </c>
      <c r="K8" s="2">
        <v>14296.66</v>
      </c>
      <c r="L8" s="2">
        <v>14758.3</v>
      </c>
      <c r="M8" s="2">
        <v>15350.82</v>
      </c>
      <c r="N8" s="2">
        <v>175208.59999999998</v>
      </c>
      <c r="O8" s="2"/>
      <c r="P8" s="12" t="s">
        <v>14</v>
      </c>
      <c r="Q8" s="11">
        <f>+MIN($N$6:$N$20)</f>
        <v>102378.43999999997</v>
      </c>
      <c r="S8" s="15">
        <f t="shared" ref="S8:S17" si="2">1+S7</f>
        <v>3</v>
      </c>
      <c r="T8" s="15">
        <v>14672.393333333332</v>
      </c>
      <c r="U8" s="15">
        <f t="shared" si="0"/>
        <v>215.11195865999997</v>
      </c>
      <c r="V8" s="15">
        <v>744</v>
      </c>
      <c r="W8" s="16">
        <f t="shared" si="1"/>
        <v>0.96199798933473191</v>
      </c>
    </row>
    <row r="9" spans="1:23" x14ac:dyDescent="0.25">
      <c r="A9" s="6">
        <v>2010</v>
      </c>
      <c r="B9" s="2">
        <v>15332.82</v>
      </c>
      <c r="C9" s="2">
        <v>13830.6</v>
      </c>
      <c r="D9" s="2">
        <v>15312.46</v>
      </c>
      <c r="E9" s="2">
        <v>13679.74</v>
      </c>
      <c r="F9" s="2">
        <v>11938.34</v>
      </c>
      <c r="G9" s="2">
        <v>14898.22</v>
      </c>
      <c r="H9" s="2">
        <v>15390.02</v>
      </c>
      <c r="I9" s="2">
        <v>15446.76</v>
      </c>
      <c r="J9" s="2">
        <v>14941.2</v>
      </c>
      <c r="K9" s="2">
        <v>14489.42</v>
      </c>
      <c r="L9" s="2">
        <v>14467.72</v>
      </c>
      <c r="M9" s="2">
        <v>15381.66</v>
      </c>
      <c r="N9" s="2">
        <v>175108.96</v>
      </c>
      <c r="O9" s="2"/>
      <c r="P9" s="12" t="s">
        <v>15</v>
      </c>
      <c r="Q9" s="11">
        <f>+MAX($N$6:$N$20)</f>
        <v>175208.59999999998</v>
      </c>
      <c r="S9" s="15">
        <f t="shared" si="2"/>
        <v>4</v>
      </c>
      <c r="T9" s="15">
        <v>12444.031333333336</v>
      </c>
      <c r="U9" s="15">
        <f t="shared" si="0"/>
        <v>182.44194337800005</v>
      </c>
      <c r="V9" s="15">
        <v>720</v>
      </c>
      <c r="W9" s="16">
        <f t="shared" si="1"/>
        <v>0.84309155374887101</v>
      </c>
    </row>
    <row r="10" spans="1:23" x14ac:dyDescent="0.25">
      <c r="A10" s="6">
        <v>2011</v>
      </c>
      <c r="B10" s="2">
        <v>15338.88</v>
      </c>
      <c r="C10" s="2">
        <v>13682.28</v>
      </c>
      <c r="D10" s="2">
        <v>15371.1</v>
      </c>
      <c r="E10" s="2">
        <v>14457.56</v>
      </c>
      <c r="F10" s="2">
        <v>11095.2</v>
      </c>
      <c r="G10" s="2">
        <v>14868.62</v>
      </c>
      <c r="H10" s="2">
        <v>15179.72</v>
      </c>
      <c r="I10" s="2">
        <v>15324.48</v>
      </c>
      <c r="J10" s="2">
        <v>14474.34</v>
      </c>
      <c r="K10" s="2">
        <v>1608.08</v>
      </c>
      <c r="L10" s="2">
        <v>4004.94</v>
      </c>
      <c r="M10" s="2">
        <v>10953.3</v>
      </c>
      <c r="N10" s="2">
        <v>146358.49999999997</v>
      </c>
      <c r="O10" s="2"/>
      <c r="P10" s="10" t="s">
        <v>12</v>
      </c>
      <c r="Q10" s="11">
        <f>+_xlfn.STDEV.P($N$6:$N$20)</f>
        <v>18635.257468146276</v>
      </c>
      <c r="S10" s="15">
        <f t="shared" si="2"/>
        <v>5</v>
      </c>
      <c r="T10" s="15">
        <v>9741.134</v>
      </c>
      <c r="U10" s="15">
        <f t="shared" si="0"/>
        <v>142.81476557400001</v>
      </c>
      <c r="V10" s="15">
        <v>744</v>
      </c>
      <c r="W10" s="16">
        <f t="shared" si="1"/>
        <v>0.63867912404930505</v>
      </c>
    </row>
    <row r="11" spans="1:23" x14ac:dyDescent="0.25">
      <c r="A11" s="6">
        <v>2012</v>
      </c>
      <c r="B11" s="2">
        <v>13708.06</v>
      </c>
      <c r="C11" s="2">
        <v>14447.6</v>
      </c>
      <c r="D11" s="2">
        <v>13352.8</v>
      </c>
      <c r="E11" s="2">
        <v>0</v>
      </c>
      <c r="F11" s="2">
        <v>0</v>
      </c>
      <c r="G11" s="2">
        <v>4599.8599999999997</v>
      </c>
      <c r="H11" s="2">
        <v>12908.8</v>
      </c>
      <c r="I11" s="2">
        <v>13746.76</v>
      </c>
      <c r="J11" s="2">
        <v>350.68</v>
      </c>
      <c r="K11" s="2">
        <v>181.34</v>
      </c>
      <c r="L11" s="2">
        <v>14422.04</v>
      </c>
      <c r="M11" s="2">
        <v>14660.5</v>
      </c>
      <c r="N11" s="2">
        <v>102378.43999999997</v>
      </c>
      <c r="O11" s="2"/>
      <c r="P11" s="10" t="s">
        <v>16</v>
      </c>
      <c r="Q11" s="11">
        <f>+Q7+Q10</f>
        <v>173296.4636014796</v>
      </c>
      <c r="S11" s="15">
        <f t="shared" si="2"/>
        <v>6</v>
      </c>
      <c r="T11" s="15">
        <v>12966.769999999997</v>
      </c>
      <c r="U11" s="15">
        <f t="shared" si="0"/>
        <v>190.10581496999995</v>
      </c>
      <c r="V11" s="15">
        <v>720</v>
      </c>
      <c r="W11" s="16">
        <f t="shared" si="1"/>
        <v>0.87850745257452556</v>
      </c>
    </row>
    <row r="12" spans="1:23" x14ac:dyDescent="0.25">
      <c r="A12" s="6">
        <v>2013</v>
      </c>
      <c r="B12" s="2">
        <v>14956.72</v>
      </c>
      <c r="C12" s="2">
        <v>13536.56</v>
      </c>
      <c r="D12" s="2">
        <v>14928.42</v>
      </c>
      <c r="E12" s="2">
        <v>12761.82</v>
      </c>
      <c r="F12" s="2">
        <v>13804.38</v>
      </c>
      <c r="G12" s="2">
        <v>12655.74</v>
      </c>
      <c r="H12" s="2">
        <v>12417.26</v>
      </c>
      <c r="I12" s="2">
        <v>15015</v>
      </c>
      <c r="J12" s="2">
        <v>13342.96</v>
      </c>
      <c r="K12" s="2">
        <v>0</v>
      </c>
      <c r="L12" s="2">
        <v>9587.7999999999993</v>
      </c>
      <c r="M12" s="2">
        <v>13131.44</v>
      </c>
      <c r="N12" s="2">
        <v>146138.09999999998</v>
      </c>
      <c r="O12" s="2"/>
      <c r="P12" s="10" t="s">
        <v>17</v>
      </c>
      <c r="Q12" s="11">
        <f>+Q7-Q10</f>
        <v>136025.94866518705</v>
      </c>
      <c r="S12" s="15">
        <f t="shared" si="2"/>
        <v>7</v>
      </c>
      <c r="T12" s="15">
        <v>14373.591333333334</v>
      </c>
      <c r="U12" s="15">
        <f t="shared" si="0"/>
        <v>210.73122253800003</v>
      </c>
      <c r="V12" s="15">
        <v>744</v>
      </c>
      <c r="W12" s="16">
        <f t="shared" si="1"/>
        <v>0.94240698487630037</v>
      </c>
    </row>
    <row r="13" spans="1:23" x14ac:dyDescent="0.25">
      <c r="A13" s="6">
        <v>2014</v>
      </c>
      <c r="B13" s="2">
        <v>13921.92</v>
      </c>
      <c r="C13" s="2">
        <v>13720.46</v>
      </c>
      <c r="D13" s="2">
        <v>15015.12</v>
      </c>
      <c r="E13" s="2">
        <v>14174.32</v>
      </c>
      <c r="F13" s="2">
        <v>928.08</v>
      </c>
      <c r="G13" s="2">
        <v>13206.84</v>
      </c>
      <c r="H13" s="2">
        <v>15180.82</v>
      </c>
      <c r="I13" s="2">
        <v>10517.18</v>
      </c>
      <c r="J13" s="2">
        <v>3822.88</v>
      </c>
      <c r="K13" s="2">
        <v>14493.52</v>
      </c>
      <c r="L13" s="2">
        <v>13442.86</v>
      </c>
      <c r="M13" s="2">
        <v>13424.42</v>
      </c>
      <c r="N13" s="2">
        <v>141848.42000000001</v>
      </c>
      <c r="O13" s="2"/>
      <c r="S13" s="15">
        <f t="shared" si="2"/>
        <v>8</v>
      </c>
      <c r="T13" s="15">
        <v>13959.719333333331</v>
      </c>
      <c r="U13" s="15">
        <f t="shared" si="0"/>
        <v>204.66344514599996</v>
      </c>
      <c r="V13" s="15">
        <v>744</v>
      </c>
      <c r="W13" s="16">
        <f t="shared" si="1"/>
        <v>0.91527139610105757</v>
      </c>
    </row>
    <row r="14" spans="1:23" ht="15" customHeight="1" x14ac:dyDescent="0.25">
      <c r="A14" s="6">
        <v>2015</v>
      </c>
      <c r="B14" s="2">
        <v>13225.34</v>
      </c>
      <c r="C14" s="2">
        <v>12893.74</v>
      </c>
      <c r="D14" s="2">
        <v>13511.44</v>
      </c>
      <c r="E14" s="2">
        <v>11536.84</v>
      </c>
      <c r="F14" s="2">
        <v>6837.68</v>
      </c>
      <c r="G14" s="2">
        <v>12584.42</v>
      </c>
      <c r="H14" s="2">
        <v>12320.8</v>
      </c>
      <c r="I14" s="2">
        <v>14540.68</v>
      </c>
      <c r="J14" s="2">
        <v>14445.52</v>
      </c>
      <c r="K14" s="2">
        <v>13665.2</v>
      </c>
      <c r="L14" s="2">
        <v>14328.76</v>
      </c>
      <c r="M14" s="2">
        <v>14725.02</v>
      </c>
      <c r="N14" s="2">
        <v>154615.44</v>
      </c>
      <c r="O14" s="2"/>
      <c r="S14" s="15">
        <f t="shared" si="2"/>
        <v>9</v>
      </c>
      <c r="T14" s="15">
        <v>11845.889999999998</v>
      </c>
      <c r="U14" s="15">
        <f t="shared" si="0"/>
        <v>173.67259328999998</v>
      </c>
      <c r="V14" s="15">
        <v>720</v>
      </c>
      <c r="W14" s="16">
        <f t="shared" si="1"/>
        <v>0.8025670731707315</v>
      </c>
    </row>
    <row r="15" spans="1:23" x14ac:dyDescent="0.25">
      <c r="A15" s="6">
        <v>2016</v>
      </c>
      <c r="B15" s="2">
        <v>13798.72</v>
      </c>
      <c r="C15" s="2">
        <v>13727.84</v>
      </c>
      <c r="D15" s="2">
        <v>14728.26</v>
      </c>
      <c r="E15" s="2">
        <v>13950.72</v>
      </c>
      <c r="F15" s="2">
        <v>4680.66</v>
      </c>
      <c r="G15" s="2">
        <v>14395.82</v>
      </c>
      <c r="H15" s="2">
        <v>14563.48</v>
      </c>
      <c r="I15" s="2">
        <v>7807.36</v>
      </c>
      <c r="J15" s="2">
        <v>13181.88</v>
      </c>
      <c r="K15" s="2">
        <v>15019.22</v>
      </c>
      <c r="L15" s="2">
        <v>14445.24</v>
      </c>
      <c r="M15" s="2">
        <v>14485.3</v>
      </c>
      <c r="N15" s="2">
        <v>154784.49999999997</v>
      </c>
      <c r="O15" s="2"/>
      <c r="S15" s="15">
        <f t="shared" si="2"/>
        <v>10</v>
      </c>
      <c r="T15" s="15">
        <v>10392.803333333335</v>
      </c>
      <c r="U15" s="15">
        <f t="shared" si="0"/>
        <v>152.36888967000004</v>
      </c>
      <c r="V15" s="15">
        <v>744</v>
      </c>
      <c r="W15" s="16">
        <f t="shared" si="1"/>
        <v>0.68140593583355202</v>
      </c>
    </row>
    <row r="16" spans="1:23" x14ac:dyDescent="0.25">
      <c r="A16" s="6">
        <v>2017</v>
      </c>
      <c r="B16" s="2">
        <v>14647.66</v>
      </c>
      <c r="C16" s="2">
        <v>13142.54</v>
      </c>
      <c r="D16" s="2">
        <v>13035.46</v>
      </c>
      <c r="E16" s="2">
        <v>14285.34</v>
      </c>
      <c r="F16" s="2">
        <v>10166.6</v>
      </c>
      <c r="G16" s="2">
        <v>14252.08</v>
      </c>
      <c r="H16" s="2">
        <v>14098.52</v>
      </c>
      <c r="I16" s="2">
        <v>14905.92</v>
      </c>
      <c r="J16" s="2">
        <v>14382.2</v>
      </c>
      <c r="K16" s="2">
        <v>13761.66</v>
      </c>
      <c r="L16" s="2">
        <v>14512.62</v>
      </c>
      <c r="M16" s="2">
        <v>14760.66</v>
      </c>
      <c r="N16" s="2">
        <v>165951.25999999998</v>
      </c>
      <c r="O16" s="2"/>
      <c r="S16" s="15">
        <f t="shared" si="2"/>
        <v>11</v>
      </c>
      <c r="T16" s="15">
        <v>12411.466666666665</v>
      </c>
      <c r="U16" s="15">
        <f t="shared" si="0"/>
        <v>181.96451279999999</v>
      </c>
      <c r="V16" s="15">
        <v>720</v>
      </c>
      <c r="W16" s="16">
        <f t="shared" si="1"/>
        <v>0.84088527551942172</v>
      </c>
    </row>
    <row r="17" spans="1:44" x14ac:dyDescent="0.25">
      <c r="A17" s="6">
        <v>2018</v>
      </c>
      <c r="B17" s="2">
        <v>14728.58</v>
      </c>
      <c r="C17" s="2">
        <v>13320.64</v>
      </c>
      <c r="D17" s="2">
        <v>14642.38</v>
      </c>
      <c r="E17" s="2">
        <v>10139.200000000001</v>
      </c>
      <c r="F17" s="2">
        <v>14864.3</v>
      </c>
      <c r="G17" s="2">
        <v>14381.3</v>
      </c>
      <c r="H17" s="2">
        <v>14353.06</v>
      </c>
      <c r="I17" s="2">
        <v>14676.06</v>
      </c>
      <c r="J17" s="2">
        <v>14417.02</v>
      </c>
      <c r="K17" s="2">
        <v>12855.86</v>
      </c>
      <c r="L17" s="2">
        <v>14154.14</v>
      </c>
      <c r="M17" s="2">
        <v>14370.96</v>
      </c>
      <c r="N17" s="2">
        <v>166903.50000000003</v>
      </c>
      <c r="O17" s="2"/>
      <c r="S17" s="15">
        <f t="shared" si="2"/>
        <v>12</v>
      </c>
      <c r="T17" s="15">
        <v>13880.814666666669</v>
      </c>
      <c r="U17" s="15">
        <f t="shared" si="0"/>
        <v>203.50662382800004</v>
      </c>
      <c r="V17" s="15">
        <v>744</v>
      </c>
      <c r="W17" s="16">
        <f t="shared" si="1"/>
        <v>0.91009799807675507</v>
      </c>
    </row>
    <row r="18" spans="1:44" x14ac:dyDescent="0.25">
      <c r="A18" s="6">
        <v>2019</v>
      </c>
      <c r="B18" s="2">
        <v>13285.76</v>
      </c>
      <c r="C18" s="2">
        <v>12717.12</v>
      </c>
      <c r="D18" s="2">
        <v>14964.34</v>
      </c>
      <c r="E18" s="2">
        <v>14138.72</v>
      </c>
      <c r="F18" s="2">
        <v>14532.7</v>
      </c>
      <c r="G18" s="2">
        <v>10878.28</v>
      </c>
      <c r="H18" s="2">
        <v>14744.1</v>
      </c>
      <c r="I18" s="2">
        <v>14040.72</v>
      </c>
      <c r="J18" s="2">
        <v>10478.18</v>
      </c>
      <c r="K18" s="2">
        <v>0</v>
      </c>
      <c r="L18" s="2">
        <v>0</v>
      </c>
      <c r="M18" s="2">
        <v>11086.48</v>
      </c>
      <c r="N18" s="2">
        <v>130866.40000000001</v>
      </c>
      <c r="O18" s="2"/>
      <c r="S18" s="9" t="s">
        <v>21</v>
      </c>
      <c r="T18" s="9">
        <f>SUM(T6:T17)</f>
        <v>154661.20613333333</v>
      </c>
      <c r="U18" s="9">
        <f>SUM(U6:U17)</f>
        <v>2267.4879431208001</v>
      </c>
      <c r="V18" s="9">
        <f>SUM(V6:V17)</f>
        <v>8760</v>
      </c>
      <c r="W18" s="18">
        <f t="shared" si="1"/>
        <v>0.86123847941493115</v>
      </c>
      <c r="AP18" s="3"/>
      <c r="AQ18" s="3"/>
      <c r="AR18" s="3"/>
    </row>
    <row r="19" spans="1:44" x14ac:dyDescent="0.25">
      <c r="A19" s="6">
        <v>2020</v>
      </c>
      <c r="B19" s="2">
        <v>14926.98</v>
      </c>
      <c r="C19" s="2">
        <v>13833.02</v>
      </c>
      <c r="D19" s="2">
        <v>14708.64</v>
      </c>
      <c r="E19" s="2">
        <v>10277.14</v>
      </c>
      <c r="F19" s="2">
        <v>14079.58</v>
      </c>
      <c r="G19" s="2">
        <v>14146.8</v>
      </c>
      <c r="H19" s="2">
        <v>14286.68</v>
      </c>
      <c r="I19" s="2">
        <v>14508.58</v>
      </c>
      <c r="J19" s="2">
        <v>9946.86</v>
      </c>
      <c r="K19" s="2">
        <v>14728.32</v>
      </c>
      <c r="L19" s="2">
        <v>13989</v>
      </c>
      <c r="M19" s="2">
        <v>12202.06</v>
      </c>
      <c r="N19" s="2">
        <v>161633.66</v>
      </c>
      <c r="O19" s="2"/>
      <c r="S19"/>
      <c r="T19"/>
      <c r="U19"/>
      <c r="V19"/>
      <c r="AP19" s="3"/>
      <c r="AQ19" s="3"/>
      <c r="AR19" s="3"/>
    </row>
    <row r="20" spans="1:44" x14ac:dyDescent="0.25">
      <c r="A20" s="6">
        <v>2021</v>
      </c>
      <c r="B20" s="2">
        <v>13584.44</v>
      </c>
      <c r="C20" s="2">
        <v>13151.56</v>
      </c>
      <c r="D20" s="2">
        <v>14428.06</v>
      </c>
      <c r="E20" s="2">
        <v>13963</v>
      </c>
      <c r="F20" s="2">
        <v>13945.88</v>
      </c>
      <c r="G20" s="2">
        <v>12091.7</v>
      </c>
      <c r="H20" s="2">
        <v>14541</v>
      </c>
      <c r="I20" s="2">
        <v>14408.58</v>
      </c>
      <c r="J20" s="2">
        <v>9521.36</v>
      </c>
      <c r="K20" s="2">
        <v>14474.54</v>
      </c>
      <c r="L20" s="2">
        <v>14319.58</v>
      </c>
      <c r="M20" s="2">
        <v>13122.36</v>
      </c>
      <c r="N20" s="2">
        <v>161552.06</v>
      </c>
      <c r="O20" s="2"/>
    </row>
    <row r="21" spans="1:44" x14ac:dyDescent="0.25">
      <c r="A21" s="6">
        <v>2022</v>
      </c>
      <c r="B21" s="2">
        <v>14483.8</v>
      </c>
      <c r="C21" s="2">
        <v>13156.48</v>
      </c>
      <c r="D21" s="2">
        <v>14532.66</v>
      </c>
      <c r="E21" s="2">
        <v>11786.34</v>
      </c>
      <c r="F21" s="2">
        <v>11634.32</v>
      </c>
      <c r="G21" s="2">
        <v>12430.22</v>
      </c>
      <c r="H21" s="2">
        <v>14138.98</v>
      </c>
      <c r="I21" s="2">
        <v>14182.74</v>
      </c>
      <c r="J21" s="2">
        <v>2369.54</v>
      </c>
      <c r="K21" s="2"/>
      <c r="L21" s="2"/>
      <c r="M21" s="2"/>
      <c r="N21" s="2">
        <v>108715.08</v>
      </c>
      <c r="O21" s="2"/>
    </row>
    <row r="22" spans="1:44" x14ac:dyDescent="0.25">
      <c r="A22" s="6" t="s">
        <v>20</v>
      </c>
      <c r="B22" s="2">
        <f>+AVERAGE(B6:B20)</f>
        <v>14389.186799999999</v>
      </c>
      <c r="C22" s="2">
        <f t="shared" ref="C22:M22" si="3">+AVERAGE(C6:C20)</f>
        <v>13583.405333333332</v>
      </c>
      <c r="D22" s="2">
        <f t="shared" si="3"/>
        <v>14672.393333333332</v>
      </c>
      <c r="E22" s="2">
        <f t="shared" si="3"/>
        <v>12444.031333333336</v>
      </c>
      <c r="F22" s="2">
        <f t="shared" si="3"/>
        <v>9741.134</v>
      </c>
      <c r="G22" s="2">
        <f t="shared" si="3"/>
        <v>12966.769999999997</v>
      </c>
      <c r="H22" s="2">
        <f t="shared" si="3"/>
        <v>14373.591333333334</v>
      </c>
      <c r="I22" s="2">
        <f t="shared" si="3"/>
        <v>13959.719333333331</v>
      </c>
      <c r="J22" s="2">
        <f t="shared" si="3"/>
        <v>11845.889999999998</v>
      </c>
      <c r="K22" s="2">
        <f t="shared" si="3"/>
        <v>10392.803333333335</v>
      </c>
      <c r="L22" s="2">
        <f t="shared" si="3"/>
        <v>12411.466666666665</v>
      </c>
      <c r="M22" s="2">
        <f t="shared" si="3"/>
        <v>13880.814666666669</v>
      </c>
      <c r="N22" s="2">
        <f>+SUM(B22:M22)</f>
        <v>154661.20613333333</v>
      </c>
    </row>
    <row r="23" spans="1:44" x14ac:dyDescent="0.25">
      <c r="A23"/>
      <c r="B23"/>
    </row>
    <row r="24" spans="1:44" x14ac:dyDescent="0.25">
      <c r="A24"/>
      <c r="B24"/>
    </row>
    <row r="25" spans="1:44" x14ac:dyDescent="0.25">
      <c r="A25"/>
      <c r="B25"/>
    </row>
    <row r="26" spans="1:44" x14ac:dyDescent="0.25">
      <c r="A26"/>
      <c r="B26"/>
    </row>
    <row r="27" spans="1:44" x14ac:dyDescent="0.25">
      <c r="A27"/>
      <c r="B27"/>
    </row>
    <row r="28" spans="1:44" x14ac:dyDescent="0.25">
      <c r="A28"/>
      <c r="B28"/>
    </row>
    <row r="29" spans="1:44" x14ac:dyDescent="0.25">
      <c r="A29"/>
      <c r="B29"/>
    </row>
    <row r="30" spans="1:44" x14ac:dyDescent="0.25">
      <c r="A30"/>
      <c r="B30"/>
    </row>
    <row r="31" spans="1:44" x14ac:dyDescent="0.25">
      <c r="A31"/>
      <c r="B31"/>
    </row>
    <row r="32" spans="1:44" x14ac:dyDescent="0.25">
      <c r="A32"/>
      <c r="B32"/>
    </row>
    <row r="33" spans="1:2" x14ac:dyDescent="0.25">
      <c r="A33"/>
      <c r="B33"/>
    </row>
    <row r="34" spans="1:2" x14ac:dyDescent="0.25">
      <c r="A34"/>
      <c r="B34"/>
    </row>
    <row r="35" spans="1:2" x14ac:dyDescent="0.25">
      <c r="A35"/>
      <c r="B35"/>
    </row>
    <row r="36" spans="1:2" x14ac:dyDescent="0.25">
      <c r="A36"/>
      <c r="B36"/>
    </row>
    <row r="37" spans="1:2" x14ac:dyDescent="0.25">
      <c r="A37"/>
      <c r="B37"/>
    </row>
    <row r="38" spans="1:2" x14ac:dyDescent="0.25">
      <c r="A38"/>
      <c r="B38"/>
    </row>
    <row r="39" spans="1:2" x14ac:dyDescent="0.25">
      <c r="A39"/>
      <c r="B39"/>
    </row>
    <row r="40" spans="1:2" x14ac:dyDescent="0.25">
      <c r="A40"/>
      <c r="B40"/>
    </row>
    <row r="41" spans="1:2" x14ac:dyDescent="0.25">
      <c r="A41"/>
      <c r="B41"/>
    </row>
    <row r="42" spans="1:2" x14ac:dyDescent="0.25">
      <c r="A42"/>
      <c r="B42"/>
    </row>
    <row r="43" spans="1:2" x14ac:dyDescent="0.25">
      <c r="A43"/>
      <c r="B43"/>
    </row>
    <row r="44" spans="1:2" x14ac:dyDescent="0.25">
      <c r="A44"/>
      <c r="B44"/>
    </row>
    <row r="45" spans="1:2" x14ac:dyDescent="0.25">
      <c r="A45"/>
      <c r="B45"/>
    </row>
    <row r="46" spans="1:2" x14ac:dyDescent="0.25">
      <c r="A46"/>
      <c r="B46"/>
    </row>
    <row r="47" spans="1:2" x14ac:dyDescent="0.25">
      <c r="A47"/>
      <c r="B47"/>
    </row>
    <row r="48" spans="1:2" x14ac:dyDescent="0.25">
      <c r="A48"/>
      <c r="B48"/>
    </row>
    <row r="49" spans="1:2" x14ac:dyDescent="0.25">
      <c r="A49"/>
      <c r="B49"/>
    </row>
    <row r="50" spans="1:2" x14ac:dyDescent="0.25">
      <c r="A50"/>
      <c r="B50"/>
    </row>
    <row r="51" spans="1:2" x14ac:dyDescent="0.25">
      <c r="A51"/>
      <c r="B51"/>
    </row>
    <row r="52" spans="1:2" x14ac:dyDescent="0.25">
      <c r="A52"/>
      <c r="B52"/>
    </row>
    <row r="53" spans="1:2" x14ac:dyDescent="0.25">
      <c r="A53"/>
      <c r="B53"/>
    </row>
    <row r="54" spans="1:2" x14ac:dyDescent="0.25">
      <c r="A54"/>
      <c r="B54"/>
    </row>
    <row r="55" spans="1:2" x14ac:dyDescent="0.25">
      <c r="A55"/>
      <c r="B55"/>
    </row>
    <row r="56" spans="1:2" x14ac:dyDescent="0.25">
      <c r="A56"/>
      <c r="B56"/>
    </row>
    <row r="57" spans="1:2" x14ac:dyDescent="0.25">
      <c r="A57"/>
      <c r="B57"/>
    </row>
    <row r="58" spans="1:2" x14ac:dyDescent="0.25">
      <c r="A58"/>
      <c r="B58"/>
    </row>
    <row r="59" spans="1:2" x14ac:dyDescent="0.25">
      <c r="A59"/>
      <c r="B59"/>
    </row>
    <row r="60" spans="1:2" x14ac:dyDescent="0.25">
      <c r="A60"/>
      <c r="B60"/>
    </row>
    <row r="61" spans="1:2" x14ac:dyDescent="0.25">
      <c r="A61"/>
      <c r="B61"/>
    </row>
    <row r="62" spans="1:2" x14ac:dyDescent="0.25">
      <c r="A62"/>
      <c r="B62"/>
    </row>
    <row r="63" spans="1:2" x14ac:dyDescent="0.25">
      <c r="A63"/>
      <c r="B63"/>
    </row>
    <row r="64" spans="1:2" x14ac:dyDescent="0.25">
      <c r="A64"/>
      <c r="B64"/>
    </row>
    <row r="65" spans="1:2" x14ac:dyDescent="0.25">
      <c r="A65"/>
      <c r="B65"/>
    </row>
    <row r="66" spans="1:2" x14ac:dyDescent="0.25">
      <c r="A66"/>
      <c r="B66"/>
    </row>
    <row r="67" spans="1:2" x14ac:dyDescent="0.25">
      <c r="A67"/>
      <c r="B67"/>
    </row>
    <row r="68" spans="1:2" x14ac:dyDescent="0.25">
      <c r="A68"/>
      <c r="B68"/>
    </row>
    <row r="69" spans="1:2" x14ac:dyDescent="0.25">
      <c r="A69"/>
      <c r="B69"/>
    </row>
    <row r="70" spans="1:2" x14ac:dyDescent="0.25">
      <c r="A70"/>
      <c r="B70"/>
    </row>
    <row r="71" spans="1:2" x14ac:dyDescent="0.25">
      <c r="A71"/>
      <c r="B71"/>
    </row>
    <row r="72" spans="1:2" x14ac:dyDescent="0.25">
      <c r="A72"/>
      <c r="B72"/>
    </row>
    <row r="73" spans="1:2" x14ac:dyDescent="0.25">
      <c r="A73"/>
      <c r="B73"/>
    </row>
    <row r="74" spans="1:2" x14ac:dyDescent="0.25">
      <c r="A74"/>
      <c r="B74"/>
    </row>
    <row r="75" spans="1:2" x14ac:dyDescent="0.25">
      <c r="A75"/>
      <c r="B75"/>
    </row>
    <row r="76" spans="1:2" x14ac:dyDescent="0.25">
      <c r="A76"/>
      <c r="B76"/>
    </row>
    <row r="77" spans="1:2" x14ac:dyDescent="0.25">
      <c r="A77"/>
      <c r="B77"/>
    </row>
    <row r="78" spans="1:2" x14ac:dyDescent="0.25">
      <c r="A78"/>
      <c r="B78"/>
    </row>
    <row r="79" spans="1:2" x14ac:dyDescent="0.25">
      <c r="A79"/>
      <c r="B79"/>
    </row>
    <row r="80" spans="1:2" x14ac:dyDescent="0.25">
      <c r="A80"/>
      <c r="B80"/>
    </row>
    <row r="81" spans="1:2" x14ac:dyDescent="0.25">
      <c r="A81"/>
      <c r="B81"/>
    </row>
    <row r="82" spans="1:2" x14ac:dyDescent="0.25">
      <c r="A82"/>
      <c r="B82"/>
    </row>
    <row r="83" spans="1:2" x14ac:dyDescent="0.25">
      <c r="A83"/>
      <c r="B83"/>
    </row>
    <row r="84" spans="1:2" x14ac:dyDescent="0.25">
      <c r="A84"/>
      <c r="B84"/>
    </row>
    <row r="85" spans="1:2" x14ac:dyDescent="0.25">
      <c r="A85"/>
      <c r="B85"/>
    </row>
    <row r="86" spans="1:2" x14ac:dyDescent="0.25">
      <c r="A86"/>
      <c r="B86"/>
    </row>
    <row r="87" spans="1:2" x14ac:dyDescent="0.25">
      <c r="A87"/>
      <c r="B87"/>
    </row>
    <row r="88" spans="1:2" x14ac:dyDescent="0.25">
      <c r="A88"/>
      <c r="B88"/>
    </row>
    <row r="89" spans="1:2" x14ac:dyDescent="0.25">
      <c r="A89"/>
      <c r="B89"/>
    </row>
    <row r="90" spans="1:2" x14ac:dyDescent="0.25">
      <c r="A90"/>
      <c r="B90"/>
    </row>
    <row r="91" spans="1:2" x14ac:dyDescent="0.25">
      <c r="A91"/>
      <c r="B91"/>
    </row>
    <row r="92" spans="1:2" x14ac:dyDescent="0.25">
      <c r="A92"/>
      <c r="B92"/>
    </row>
    <row r="93" spans="1:2" x14ac:dyDescent="0.25">
      <c r="A93"/>
      <c r="B93"/>
    </row>
    <row r="94" spans="1:2" x14ac:dyDescent="0.25">
      <c r="A94"/>
      <c r="B94"/>
    </row>
    <row r="95" spans="1:2" x14ac:dyDescent="0.25">
      <c r="A95"/>
      <c r="B95"/>
    </row>
    <row r="96" spans="1:2" x14ac:dyDescent="0.25">
      <c r="A96"/>
      <c r="B96"/>
    </row>
    <row r="97" spans="1:2" x14ac:dyDescent="0.25">
      <c r="A97"/>
      <c r="B97"/>
    </row>
    <row r="98" spans="1:2" x14ac:dyDescent="0.25">
      <c r="A98"/>
      <c r="B98"/>
    </row>
    <row r="99" spans="1:2" x14ac:dyDescent="0.25">
      <c r="A99"/>
      <c r="B99"/>
    </row>
    <row r="100" spans="1:2" x14ac:dyDescent="0.25">
      <c r="A100"/>
      <c r="B100"/>
    </row>
    <row r="101" spans="1:2" x14ac:dyDescent="0.25">
      <c r="A101"/>
      <c r="B101"/>
    </row>
    <row r="102" spans="1:2" x14ac:dyDescent="0.25">
      <c r="A102"/>
      <c r="B102"/>
    </row>
    <row r="103" spans="1:2" x14ac:dyDescent="0.25">
      <c r="A103"/>
      <c r="B103"/>
    </row>
    <row r="104" spans="1:2" x14ac:dyDescent="0.25">
      <c r="A104"/>
      <c r="B104"/>
    </row>
    <row r="105" spans="1:2" x14ac:dyDescent="0.25">
      <c r="A105"/>
      <c r="B105"/>
    </row>
    <row r="106" spans="1:2" x14ac:dyDescent="0.25">
      <c r="A106"/>
      <c r="B106"/>
    </row>
    <row r="107" spans="1:2" x14ac:dyDescent="0.25">
      <c r="A107"/>
      <c r="B107"/>
    </row>
    <row r="108" spans="1:2" x14ac:dyDescent="0.25">
      <c r="A108"/>
      <c r="B108"/>
    </row>
    <row r="109" spans="1:2" x14ac:dyDescent="0.25">
      <c r="A109"/>
      <c r="B109"/>
    </row>
    <row r="110" spans="1:2" x14ac:dyDescent="0.25">
      <c r="A110"/>
      <c r="B110"/>
    </row>
    <row r="111" spans="1:2" x14ac:dyDescent="0.25">
      <c r="A111"/>
      <c r="B111"/>
    </row>
    <row r="112" spans="1:2" x14ac:dyDescent="0.25">
      <c r="A112"/>
      <c r="B112"/>
    </row>
    <row r="113" spans="1:2" x14ac:dyDescent="0.25">
      <c r="A113"/>
      <c r="B113"/>
    </row>
    <row r="114" spans="1:2" x14ac:dyDescent="0.25">
      <c r="A114"/>
      <c r="B114"/>
    </row>
    <row r="115" spans="1:2" x14ac:dyDescent="0.25">
      <c r="A115"/>
      <c r="B115"/>
    </row>
    <row r="116" spans="1:2" x14ac:dyDescent="0.25">
      <c r="A116"/>
      <c r="B116"/>
    </row>
    <row r="117" spans="1:2" x14ac:dyDescent="0.25">
      <c r="A117"/>
      <c r="B117"/>
    </row>
    <row r="118" spans="1:2" x14ac:dyDescent="0.25">
      <c r="A118"/>
      <c r="B118"/>
    </row>
    <row r="119" spans="1:2" x14ac:dyDescent="0.25">
      <c r="A119"/>
      <c r="B119"/>
    </row>
    <row r="120" spans="1:2" x14ac:dyDescent="0.25">
      <c r="A120"/>
      <c r="B120"/>
    </row>
    <row r="121" spans="1:2" x14ac:dyDescent="0.25">
      <c r="A121"/>
      <c r="B121"/>
    </row>
    <row r="122" spans="1:2" x14ac:dyDescent="0.25">
      <c r="A122"/>
      <c r="B122"/>
    </row>
    <row r="123" spans="1:2" x14ac:dyDescent="0.25">
      <c r="A123"/>
      <c r="B123"/>
    </row>
    <row r="124" spans="1:2" x14ac:dyDescent="0.25">
      <c r="A124"/>
      <c r="B124"/>
    </row>
    <row r="125" spans="1:2" x14ac:dyDescent="0.25">
      <c r="A125"/>
      <c r="B125"/>
    </row>
    <row r="126" spans="1:2" x14ac:dyDescent="0.25">
      <c r="A126"/>
      <c r="B126"/>
    </row>
    <row r="127" spans="1:2" x14ac:dyDescent="0.25">
      <c r="A127"/>
      <c r="B127"/>
    </row>
    <row r="128" spans="1:2" x14ac:dyDescent="0.25">
      <c r="A128"/>
      <c r="B128"/>
    </row>
    <row r="129" spans="1:2" x14ac:dyDescent="0.25">
      <c r="A129"/>
      <c r="B129"/>
    </row>
    <row r="130" spans="1:2" x14ac:dyDescent="0.25">
      <c r="A130"/>
      <c r="B130"/>
    </row>
    <row r="131" spans="1:2" x14ac:dyDescent="0.25">
      <c r="A131"/>
      <c r="B131"/>
    </row>
    <row r="132" spans="1:2" x14ac:dyDescent="0.25">
      <c r="A132"/>
      <c r="B132"/>
    </row>
    <row r="133" spans="1:2" x14ac:dyDescent="0.25">
      <c r="A133"/>
      <c r="B133"/>
    </row>
    <row r="134" spans="1:2" x14ac:dyDescent="0.25">
      <c r="A134"/>
      <c r="B134"/>
    </row>
    <row r="135" spans="1:2" x14ac:dyDescent="0.25">
      <c r="A135"/>
      <c r="B135"/>
    </row>
    <row r="136" spans="1:2" x14ac:dyDescent="0.25">
      <c r="A136"/>
      <c r="B136"/>
    </row>
    <row r="137" spans="1:2" x14ac:dyDescent="0.25">
      <c r="A137"/>
      <c r="B137"/>
    </row>
    <row r="138" spans="1:2" x14ac:dyDescent="0.25">
      <c r="A138"/>
      <c r="B138"/>
    </row>
    <row r="139" spans="1:2" x14ac:dyDescent="0.25">
      <c r="A139"/>
      <c r="B139"/>
    </row>
    <row r="140" spans="1:2" x14ac:dyDescent="0.25">
      <c r="A140"/>
      <c r="B140"/>
    </row>
    <row r="141" spans="1:2" x14ac:dyDescent="0.25">
      <c r="A141"/>
      <c r="B141"/>
    </row>
    <row r="142" spans="1:2" x14ac:dyDescent="0.25">
      <c r="A142"/>
      <c r="B142"/>
    </row>
    <row r="143" spans="1:2" x14ac:dyDescent="0.25">
      <c r="A143"/>
      <c r="B143"/>
    </row>
    <row r="144" spans="1:2" x14ac:dyDescent="0.25">
      <c r="A144"/>
      <c r="B144"/>
    </row>
    <row r="145" spans="1:2" x14ac:dyDescent="0.25">
      <c r="A145"/>
      <c r="B145"/>
    </row>
    <row r="146" spans="1:2" x14ac:dyDescent="0.25">
      <c r="A146"/>
      <c r="B146"/>
    </row>
    <row r="147" spans="1:2" x14ac:dyDescent="0.25">
      <c r="A147"/>
      <c r="B147"/>
    </row>
    <row r="148" spans="1:2" x14ac:dyDescent="0.25">
      <c r="A148"/>
      <c r="B148"/>
    </row>
    <row r="149" spans="1:2" x14ac:dyDescent="0.25">
      <c r="A149"/>
      <c r="B149"/>
    </row>
    <row r="150" spans="1:2" x14ac:dyDescent="0.25">
      <c r="A150"/>
      <c r="B150"/>
    </row>
    <row r="151" spans="1:2" x14ac:dyDescent="0.25">
      <c r="A151"/>
      <c r="B151"/>
    </row>
    <row r="152" spans="1:2" x14ac:dyDescent="0.25">
      <c r="A152"/>
      <c r="B152"/>
    </row>
    <row r="153" spans="1:2" x14ac:dyDescent="0.25">
      <c r="A153"/>
      <c r="B153"/>
    </row>
    <row r="154" spans="1:2" x14ac:dyDescent="0.25">
      <c r="A154"/>
      <c r="B154"/>
    </row>
    <row r="155" spans="1:2" x14ac:dyDescent="0.25">
      <c r="A155"/>
      <c r="B155"/>
    </row>
    <row r="156" spans="1:2" x14ac:dyDescent="0.25">
      <c r="A156"/>
      <c r="B156"/>
    </row>
    <row r="157" spans="1:2" x14ac:dyDescent="0.25">
      <c r="A157"/>
      <c r="B157"/>
    </row>
    <row r="158" spans="1:2" x14ac:dyDescent="0.25">
      <c r="A158"/>
      <c r="B158"/>
    </row>
    <row r="159" spans="1:2" x14ac:dyDescent="0.25">
      <c r="A159"/>
      <c r="B159"/>
    </row>
    <row r="160" spans="1:2" x14ac:dyDescent="0.25">
      <c r="A160"/>
      <c r="B160"/>
    </row>
    <row r="161" spans="1:2" x14ac:dyDescent="0.25">
      <c r="A161"/>
      <c r="B161"/>
    </row>
    <row r="162" spans="1:2" x14ac:dyDescent="0.25">
      <c r="A162"/>
      <c r="B162"/>
    </row>
    <row r="163" spans="1:2" x14ac:dyDescent="0.25">
      <c r="A163"/>
      <c r="B163"/>
    </row>
    <row r="164" spans="1:2" x14ac:dyDescent="0.25">
      <c r="A164"/>
      <c r="B164"/>
    </row>
    <row r="165" spans="1:2" x14ac:dyDescent="0.25">
      <c r="A165"/>
      <c r="B165"/>
    </row>
    <row r="166" spans="1:2" x14ac:dyDescent="0.25">
      <c r="A166"/>
      <c r="B166"/>
    </row>
    <row r="167" spans="1:2" x14ac:dyDescent="0.25">
      <c r="A167"/>
      <c r="B167"/>
    </row>
    <row r="168" spans="1:2" x14ac:dyDescent="0.25">
      <c r="A168"/>
      <c r="B168"/>
    </row>
    <row r="169" spans="1:2" x14ac:dyDescent="0.25">
      <c r="A169"/>
      <c r="B169"/>
    </row>
    <row r="170" spans="1:2" x14ac:dyDescent="0.25">
      <c r="A170"/>
      <c r="B170"/>
    </row>
    <row r="171" spans="1:2" x14ac:dyDescent="0.25">
      <c r="A171"/>
      <c r="B171"/>
    </row>
    <row r="172" spans="1:2" x14ac:dyDescent="0.25">
      <c r="A172"/>
      <c r="B172"/>
    </row>
    <row r="173" spans="1:2" x14ac:dyDescent="0.25">
      <c r="A173"/>
      <c r="B173"/>
    </row>
    <row r="174" spans="1:2" x14ac:dyDescent="0.25">
      <c r="A174"/>
      <c r="B174"/>
    </row>
    <row r="175" spans="1:2" x14ac:dyDescent="0.25">
      <c r="A175"/>
      <c r="B175"/>
    </row>
    <row r="176" spans="1:2" x14ac:dyDescent="0.25">
      <c r="A176"/>
      <c r="B176"/>
    </row>
    <row r="177" spans="1:2" x14ac:dyDescent="0.25">
      <c r="A177"/>
      <c r="B177"/>
    </row>
    <row r="178" spans="1:2" x14ac:dyDescent="0.25">
      <c r="A178"/>
      <c r="B178"/>
    </row>
    <row r="179" spans="1:2" x14ac:dyDescent="0.25">
      <c r="A179"/>
      <c r="B179"/>
    </row>
    <row r="180" spans="1:2" x14ac:dyDescent="0.25">
      <c r="A180"/>
      <c r="B180"/>
    </row>
    <row r="181" spans="1:2" x14ac:dyDescent="0.25">
      <c r="A181"/>
      <c r="B181"/>
    </row>
    <row r="182" spans="1:2" x14ac:dyDescent="0.25">
      <c r="A182"/>
      <c r="B182"/>
    </row>
    <row r="183" spans="1:2" x14ac:dyDescent="0.25">
      <c r="A183"/>
      <c r="B183"/>
    </row>
    <row r="184" spans="1:2" x14ac:dyDescent="0.25">
      <c r="A184"/>
      <c r="B184"/>
    </row>
    <row r="185" spans="1:2" x14ac:dyDescent="0.25">
      <c r="A185"/>
      <c r="B185"/>
    </row>
    <row r="186" spans="1:2" x14ac:dyDescent="0.25">
      <c r="A186"/>
      <c r="B186"/>
    </row>
    <row r="187" spans="1:2" x14ac:dyDescent="0.25">
      <c r="A187"/>
      <c r="B187"/>
    </row>
    <row r="188" spans="1:2" x14ac:dyDescent="0.25">
      <c r="A188"/>
      <c r="B188"/>
    </row>
    <row r="189" spans="1:2" x14ac:dyDescent="0.25">
      <c r="A189"/>
      <c r="B189"/>
    </row>
    <row r="190" spans="1:2" x14ac:dyDescent="0.25">
      <c r="A190"/>
      <c r="B190"/>
    </row>
    <row r="191" spans="1:2" x14ac:dyDescent="0.25">
      <c r="A191"/>
      <c r="B191"/>
    </row>
    <row r="192" spans="1:2" x14ac:dyDescent="0.25">
      <c r="A192"/>
      <c r="B192"/>
    </row>
    <row r="193" spans="1:2" x14ac:dyDescent="0.25">
      <c r="A193"/>
      <c r="B193"/>
    </row>
    <row r="194" spans="1:2" x14ac:dyDescent="0.25">
      <c r="A194"/>
      <c r="B194"/>
    </row>
    <row r="195" spans="1:2" x14ac:dyDescent="0.25">
      <c r="A195"/>
      <c r="B195"/>
    </row>
    <row r="196" spans="1:2" x14ac:dyDescent="0.25">
      <c r="A196"/>
      <c r="B196"/>
    </row>
    <row r="197" spans="1:2" x14ac:dyDescent="0.25">
      <c r="A197"/>
      <c r="B197"/>
    </row>
    <row r="198" spans="1:2" x14ac:dyDescent="0.25">
      <c r="A198"/>
      <c r="B198"/>
    </row>
    <row r="199" spans="1:2" x14ac:dyDescent="0.25">
      <c r="A199"/>
      <c r="B199"/>
    </row>
    <row r="200" spans="1:2" x14ac:dyDescent="0.25">
      <c r="A200"/>
      <c r="B200"/>
    </row>
    <row r="201" spans="1:2" x14ac:dyDescent="0.25">
      <c r="A201"/>
      <c r="B201"/>
    </row>
    <row r="202" spans="1:2" x14ac:dyDescent="0.25">
      <c r="A202"/>
      <c r="B202"/>
    </row>
    <row r="203" spans="1:2" x14ac:dyDescent="0.25">
      <c r="A203"/>
      <c r="B203"/>
    </row>
    <row r="204" spans="1:2" x14ac:dyDescent="0.25">
      <c r="A204"/>
      <c r="B204"/>
    </row>
  </sheetData>
  <mergeCells count="2">
    <mergeCell ref="S4:W4"/>
    <mergeCell ref="P5:Q5"/>
  </mergeCells>
  <conditionalFormatting pivot="1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6:Q12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pivot="1" sqref="N6:N20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paperSize="17" orientation="landscape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B29EF4-E29F-4B98-A6BA-3CACA5BA23BE}">
  <dimension ref="A1:AQ204"/>
  <sheetViews>
    <sheetView zoomScale="140" zoomScaleNormal="140" workbookViewId="0">
      <selection activeCell="B17" sqref="B17:M17"/>
    </sheetView>
  </sheetViews>
  <sheetFormatPr defaultRowHeight="15" x14ac:dyDescent="0.25"/>
  <cols>
    <col min="1" max="14" width="10.85546875" style="3" customWidth="1"/>
    <col min="15" max="15" width="4.7109375" style="3" customWidth="1"/>
    <col min="16" max="16" width="15.42578125" style="3" bestFit="1" customWidth="1"/>
    <col min="17" max="17" width="10.85546875" style="3" customWidth="1"/>
    <col min="18" max="18" width="4.7109375" style="3" customWidth="1"/>
    <col min="19" max="21" width="10.85546875" style="3" customWidth="1"/>
    <col min="22" max="22" width="10.85546875" bestFit="1" customWidth="1"/>
  </cols>
  <sheetData>
    <row r="1" spans="1:22" x14ac:dyDescent="0.25">
      <c r="A1" s="20" t="s">
        <v>30</v>
      </c>
      <c r="B1"/>
      <c r="N1" s="6" t="s">
        <v>5</v>
      </c>
    </row>
    <row r="2" spans="1:22" ht="45" x14ac:dyDescent="0.25">
      <c r="A2" s="5" t="s">
        <v>0</v>
      </c>
      <c r="B2" s="8" t="s">
        <v>2</v>
      </c>
    </row>
    <row r="3" spans="1:22" x14ac:dyDescent="0.25">
      <c r="A3"/>
      <c r="B3"/>
      <c r="C3"/>
      <c r="D3"/>
      <c r="E3"/>
    </row>
    <row r="4" spans="1:22" s="4" customFormat="1" ht="30" x14ac:dyDescent="0.25">
      <c r="A4" s="5" t="s">
        <v>10</v>
      </c>
      <c r="B4" s="7" t="s">
        <v>8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8"/>
      <c r="Q4" s="8"/>
      <c r="R4" s="8"/>
      <c r="S4" s="21" t="s">
        <v>18</v>
      </c>
      <c r="T4" s="21"/>
      <c r="U4" s="21"/>
      <c r="V4" s="21"/>
    </row>
    <row r="5" spans="1:22" ht="45" x14ac:dyDescent="0.25">
      <c r="A5" s="5" t="s">
        <v>6</v>
      </c>
      <c r="B5" s="3">
        <v>1</v>
      </c>
      <c r="C5" s="3">
        <v>2</v>
      </c>
      <c r="D5" s="3">
        <v>3</v>
      </c>
      <c r="E5" s="3">
        <v>4</v>
      </c>
      <c r="F5" s="3">
        <v>5</v>
      </c>
      <c r="G5" s="3">
        <v>6</v>
      </c>
      <c r="H5" s="3">
        <v>7</v>
      </c>
      <c r="I5" s="3">
        <v>8</v>
      </c>
      <c r="J5" s="3">
        <v>9</v>
      </c>
      <c r="K5" s="3">
        <v>10</v>
      </c>
      <c r="L5" s="3">
        <v>11</v>
      </c>
      <c r="M5" s="3">
        <v>12</v>
      </c>
      <c r="N5" s="8" t="s">
        <v>7</v>
      </c>
      <c r="O5" s="8"/>
      <c r="P5" s="22" t="s">
        <v>23</v>
      </c>
      <c r="Q5" s="23"/>
      <c r="S5" s="13" t="s">
        <v>4</v>
      </c>
      <c r="T5" s="14" t="s">
        <v>28</v>
      </c>
      <c r="U5" s="13" t="s">
        <v>9</v>
      </c>
      <c r="V5" s="13" t="s">
        <v>22</v>
      </c>
    </row>
    <row r="6" spans="1:22" x14ac:dyDescent="0.25">
      <c r="A6" s="6">
        <v>2012</v>
      </c>
      <c r="B6" s="2"/>
      <c r="C6" s="2"/>
      <c r="D6" s="2"/>
      <c r="E6" s="2"/>
      <c r="F6" s="2"/>
      <c r="G6" s="2"/>
      <c r="H6" s="2">
        <v>3373.38</v>
      </c>
      <c r="I6" s="2">
        <v>3611.14</v>
      </c>
      <c r="J6" s="2">
        <v>5589.44</v>
      </c>
      <c r="K6" s="2">
        <v>7702.72</v>
      </c>
      <c r="L6" s="2">
        <v>6026.64</v>
      </c>
      <c r="M6" s="2">
        <v>7333.26</v>
      </c>
      <c r="N6" s="2">
        <v>33636.58</v>
      </c>
      <c r="O6" s="2"/>
      <c r="P6" s="10" t="s">
        <v>11</v>
      </c>
      <c r="Q6" s="11">
        <f>+SUM(H15:M15,B16:G16)</f>
        <v>81188.717000000004</v>
      </c>
      <c r="S6" s="15">
        <v>1</v>
      </c>
      <c r="T6" s="15">
        <v>809.24644444444448</v>
      </c>
      <c r="U6" s="15">
        <v>744</v>
      </c>
      <c r="V6" s="16">
        <f>+T6/(4*U6)</f>
        <v>0.27192420848267623</v>
      </c>
    </row>
    <row r="7" spans="1:22" x14ac:dyDescent="0.25">
      <c r="A7" s="6">
        <v>2013</v>
      </c>
      <c r="B7" s="2">
        <v>9440.0300000000007</v>
      </c>
      <c r="C7" s="2">
        <v>9116.7900000000009</v>
      </c>
      <c r="D7" s="2">
        <v>7404.7</v>
      </c>
      <c r="E7" s="2">
        <v>9321.8799999999992</v>
      </c>
      <c r="F7" s="2">
        <v>7423.18</v>
      </c>
      <c r="G7" s="2">
        <v>4553.6899999999996</v>
      </c>
      <c r="H7" s="2">
        <v>3413.31</v>
      </c>
      <c r="I7" s="2">
        <v>4148.33</v>
      </c>
      <c r="J7" s="2">
        <v>3337.34</v>
      </c>
      <c r="K7" s="2">
        <v>6284.13</v>
      </c>
      <c r="L7" s="2">
        <v>11431.23</v>
      </c>
      <c r="M7" s="2">
        <v>7861.97</v>
      </c>
      <c r="N7" s="2">
        <v>83736.58</v>
      </c>
      <c r="O7" s="2"/>
      <c r="P7" s="19" t="s">
        <v>24</v>
      </c>
      <c r="Q7" s="11">
        <f>+AVERAGE($N$7:$N$15)</f>
        <v>80649.963222222228</v>
      </c>
      <c r="S7" s="15">
        <f>1+S6</f>
        <v>2</v>
      </c>
      <c r="T7" s="17">
        <v>740.04933333333327</v>
      </c>
      <c r="U7" s="15">
        <f>28*24</f>
        <v>672</v>
      </c>
      <c r="V7" s="16">
        <f t="shared" ref="V7:V18" si="0">+T7/(4*U7)</f>
        <v>0.27531597222222221</v>
      </c>
    </row>
    <row r="8" spans="1:22" x14ac:dyDescent="0.25">
      <c r="A8" s="6">
        <v>2014</v>
      </c>
      <c r="B8" s="2">
        <v>11094.72</v>
      </c>
      <c r="C8" s="2">
        <v>7292.41</v>
      </c>
      <c r="D8" s="2">
        <v>9618.7900000000009</v>
      </c>
      <c r="E8" s="2">
        <v>9201.6</v>
      </c>
      <c r="F8" s="2">
        <v>7474.57</v>
      </c>
      <c r="G8" s="2">
        <v>4377.01</v>
      </c>
      <c r="H8" s="2">
        <v>3989.19</v>
      </c>
      <c r="I8" s="2">
        <v>3894.8</v>
      </c>
      <c r="J8" s="2">
        <v>6085.5</v>
      </c>
      <c r="K8" s="2">
        <v>8439.65</v>
      </c>
      <c r="L8" s="2">
        <v>10034.44</v>
      </c>
      <c r="M8" s="2">
        <v>7081.06</v>
      </c>
      <c r="N8" s="2">
        <v>88583.74</v>
      </c>
      <c r="O8" s="2"/>
      <c r="P8" s="12" t="s">
        <v>25</v>
      </c>
      <c r="Q8" s="11">
        <f>+MIN($N$7:$N$15)</f>
        <v>60660.597000000009</v>
      </c>
      <c r="S8" s="15">
        <f t="shared" ref="S8:S17" si="1">1+S7</f>
        <v>3</v>
      </c>
      <c r="T8" s="15">
        <v>900.71433333333323</v>
      </c>
      <c r="U8" s="15">
        <v>744</v>
      </c>
      <c r="V8" s="16">
        <f t="shared" si="0"/>
        <v>0.30265938620071681</v>
      </c>
    </row>
    <row r="9" spans="1:22" x14ac:dyDescent="0.25">
      <c r="A9" s="6">
        <v>2015</v>
      </c>
      <c r="B9" s="2">
        <v>10551.32</v>
      </c>
      <c r="C9" s="2">
        <v>8540.23</v>
      </c>
      <c r="D9" s="2">
        <v>9371.91</v>
      </c>
      <c r="E9" s="2">
        <v>8444.7900000000009</v>
      </c>
      <c r="F9" s="2">
        <v>7801.44</v>
      </c>
      <c r="G9" s="2">
        <v>5197.5600000000004</v>
      </c>
      <c r="H9" s="2">
        <v>5420.1189999999997</v>
      </c>
      <c r="I9" s="2">
        <v>3985.85</v>
      </c>
      <c r="J9" s="2">
        <v>3719.28</v>
      </c>
      <c r="K9" s="2">
        <v>8578.8070000000007</v>
      </c>
      <c r="L9" s="2">
        <v>8550.8700000000008</v>
      </c>
      <c r="M9" s="2">
        <v>7353.96</v>
      </c>
      <c r="N9" s="2">
        <v>87516.135999999999</v>
      </c>
      <c r="O9" s="2"/>
      <c r="P9" s="12" t="s">
        <v>26</v>
      </c>
      <c r="Q9" s="11">
        <f>+MAX($N$7:$N$15)</f>
        <v>91447.706999999995</v>
      </c>
      <c r="S9" s="15">
        <f t="shared" si="1"/>
        <v>4</v>
      </c>
      <c r="T9" s="15">
        <v>794.27644444444434</v>
      </c>
      <c r="U9" s="15">
        <v>720</v>
      </c>
      <c r="V9" s="16">
        <f t="shared" si="0"/>
        <v>0.27579043209876541</v>
      </c>
    </row>
    <row r="10" spans="1:22" x14ac:dyDescent="0.25">
      <c r="A10" s="6">
        <v>2016</v>
      </c>
      <c r="B10" s="2">
        <v>7930.48</v>
      </c>
      <c r="C10" s="2">
        <v>7612.3</v>
      </c>
      <c r="D10" s="2">
        <v>8360.9</v>
      </c>
      <c r="E10" s="2">
        <v>6672.21</v>
      </c>
      <c r="F10" s="2">
        <v>5819.71</v>
      </c>
      <c r="G10" s="2">
        <v>6486.38</v>
      </c>
      <c r="H10" s="2">
        <v>4464.83</v>
      </c>
      <c r="I10" s="2">
        <v>4632.21</v>
      </c>
      <c r="J10" s="2">
        <v>4473.5230000000001</v>
      </c>
      <c r="K10" s="2">
        <v>8263.98</v>
      </c>
      <c r="L10" s="2">
        <v>6006.26</v>
      </c>
      <c r="M10" s="2">
        <v>10838.62</v>
      </c>
      <c r="N10" s="2">
        <v>81561.402999999991</v>
      </c>
      <c r="O10" s="2"/>
      <c r="P10" s="10" t="s">
        <v>12</v>
      </c>
      <c r="Q10" s="11">
        <f>+_xlfn.STDEV.P($N$7:$N$15)</f>
        <v>9382.142576801818</v>
      </c>
      <c r="S10" s="15">
        <f t="shared" si="1"/>
        <v>5</v>
      </c>
      <c r="T10" s="15">
        <v>685.60300000000007</v>
      </c>
      <c r="U10" s="15">
        <v>744</v>
      </c>
      <c r="V10" s="16">
        <f t="shared" si="0"/>
        <v>0.23037735215053765</v>
      </c>
    </row>
    <row r="11" spans="1:22" x14ac:dyDescent="0.25">
      <c r="A11" s="6">
        <v>2017</v>
      </c>
      <c r="B11" s="2">
        <v>7716.2</v>
      </c>
      <c r="C11" s="2">
        <v>8662.9969999999994</v>
      </c>
      <c r="D11" s="2">
        <v>11402.34</v>
      </c>
      <c r="E11" s="2">
        <v>8396.26</v>
      </c>
      <c r="F11" s="2">
        <v>9202.2199999999993</v>
      </c>
      <c r="G11" s="2">
        <v>4772.2</v>
      </c>
      <c r="H11" s="2">
        <v>3429.24</v>
      </c>
      <c r="I11" s="2">
        <v>4863.45</v>
      </c>
      <c r="J11" s="2">
        <v>3628.2</v>
      </c>
      <c r="K11" s="2">
        <v>10530.52</v>
      </c>
      <c r="L11" s="2">
        <v>11084.52</v>
      </c>
      <c r="M11" s="2">
        <v>7759.56</v>
      </c>
      <c r="N11" s="2">
        <v>91447.706999999995</v>
      </c>
      <c r="O11" s="2"/>
      <c r="P11" s="10" t="s">
        <v>16</v>
      </c>
      <c r="Q11" s="11">
        <f>+Q7+Q10</f>
        <v>90032.105799024052</v>
      </c>
      <c r="S11" s="15">
        <f t="shared" si="1"/>
        <v>6</v>
      </c>
      <c r="T11" s="15">
        <v>472.32377777777776</v>
      </c>
      <c r="U11" s="15">
        <v>720</v>
      </c>
      <c r="V11" s="16">
        <f t="shared" si="0"/>
        <v>0.16400131172839505</v>
      </c>
    </row>
    <row r="12" spans="1:22" x14ac:dyDescent="0.25">
      <c r="A12" s="6">
        <v>2018</v>
      </c>
      <c r="B12" s="2">
        <v>9082.49</v>
      </c>
      <c r="C12" s="2">
        <v>9258.8799999999992</v>
      </c>
      <c r="D12" s="2">
        <v>8000.06</v>
      </c>
      <c r="E12" s="2">
        <v>7164.73</v>
      </c>
      <c r="F12" s="2">
        <v>7499.11</v>
      </c>
      <c r="G12" s="2">
        <v>5181.74</v>
      </c>
      <c r="H12" s="2">
        <v>5823.42</v>
      </c>
      <c r="I12" s="2">
        <v>3901.7</v>
      </c>
      <c r="J12" s="2">
        <v>5618.1019999999999</v>
      </c>
      <c r="K12" s="2">
        <v>8578.31</v>
      </c>
      <c r="L12" s="2">
        <v>8475.69</v>
      </c>
      <c r="M12" s="2">
        <v>6677.24</v>
      </c>
      <c r="N12" s="2">
        <v>85261.472000000009</v>
      </c>
      <c r="O12" s="2"/>
      <c r="P12" s="10" t="s">
        <v>17</v>
      </c>
      <c r="Q12" s="11">
        <f>+Q7-Q10</f>
        <v>71267.820645420405</v>
      </c>
      <c r="S12" s="15">
        <f t="shared" si="1"/>
        <v>7</v>
      </c>
      <c r="T12" s="15">
        <v>401.89144444444446</v>
      </c>
      <c r="U12" s="15">
        <v>744</v>
      </c>
      <c r="V12" s="16">
        <f t="shared" si="0"/>
        <v>0.1350441681600956</v>
      </c>
    </row>
    <row r="13" spans="1:22" x14ac:dyDescent="0.25">
      <c r="A13" s="6">
        <v>2019</v>
      </c>
      <c r="B13" s="2">
        <v>8758.89</v>
      </c>
      <c r="C13" s="2">
        <v>9486.2800000000007</v>
      </c>
      <c r="D13" s="2">
        <v>9560.61</v>
      </c>
      <c r="E13" s="2">
        <v>8443.7000000000007</v>
      </c>
      <c r="F13" s="2">
        <v>5752.82</v>
      </c>
      <c r="G13" s="2">
        <v>4749.4799999999996</v>
      </c>
      <c r="H13" s="2">
        <v>2851.6</v>
      </c>
      <c r="I13" s="2">
        <v>3031.5</v>
      </c>
      <c r="J13" s="2">
        <v>4019.33</v>
      </c>
      <c r="K13" s="2">
        <v>7459.83</v>
      </c>
      <c r="L13" s="2">
        <v>4570.1000000000004</v>
      </c>
      <c r="M13" s="2">
        <v>8935.36</v>
      </c>
      <c r="N13" s="2">
        <v>77619.5</v>
      </c>
      <c r="O13" s="2"/>
      <c r="S13" s="15">
        <f t="shared" si="1"/>
        <v>8</v>
      </c>
      <c r="T13" s="15">
        <v>391.95433333333335</v>
      </c>
      <c r="U13" s="15">
        <v>744</v>
      </c>
      <c r="V13" s="16">
        <f t="shared" si="0"/>
        <v>0.13170508512544804</v>
      </c>
    </row>
    <row r="14" spans="1:22" ht="15" customHeight="1" x14ac:dyDescent="0.25">
      <c r="A14" s="6">
        <v>2020</v>
      </c>
      <c r="B14" s="2">
        <v>4473.04</v>
      </c>
      <c r="C14" s="2">
        <v>4189.66</v>
      </c>
      <c r="D14" s="2">
        <v>9085.4699999999993</v>
      </c>
      <c r="E14" s="2">
        <v>8076.1</v>
      </c>
      <c r="F14" s="2">
        <v>6616.54</v>
      </c>
      <c r="G14" s="2">
        <v>3000.38</v>
      </c>
      <c r="H14" s="2">
        <v>3499.65</v>
      </c>
      <c r="I14" s="2">
        <v>3503.02</v>
      </c>
      <c r="J14" s="2">
        <v>5299.6670000000004</v>
      </c>
      <c r="K14" s="2">
        <v>6346.0370000000003</v>
      </c>
      <c r="L14" s="2">
        <v>8180.19</v>
      </c>
      <c r="M14" s="2">
        <v>7192.78</v>
      </c>
      <c r="N14" s="2">
        <v>69462.534</v>
      </c>
      <c r="O14" s="2"/>
      <c r="S14" s="15">
        <f t="shared" si="1"/>
        <v>9</v>
      </c>
      <c r="T14" s="15">
        <v>453.82766666666669</v>
      </c>
      <c r="U14" s="15">
        <v>720</v>
      </c>
      <c r="V14" s="16">
        <f t="shared" si="0"/>
        <v>0.15757905092592595</v>
      </c>
    </row>
    <row r="15" spans="1:22" x14ac:dyDescent="0.25">
      <c r="A15" s="6">
        <v>2021</v>
      </c>
      <c r="B15" s="2">
        <v>3785.01</v>
      </c>
      <c r="C15" s="2">
        <v>2444.89</v>
      </c>
      <c r="D15" s="2">
        <v>8259.51</v>
      </c>
      <c r="E15" s="2">
        <v>5763.61</v>
      </c>
      <c r="F15" s="2">
        <v>4114.68</v>
      </c>
      <c r="G15" s="2">
        <v>4190.7</v>
      </c>
      <c r="H15" s="2">
        <v>3278.87</v>
      </c>
      <c r="I15" s="2">
        <v>3315.0279999999998</v>
      </c>
      <c r="J15" s="2">
        <v>4663.55</v>
      </c>
      <c r="K15" s="2">
        <v>5471.1</v>
      </c>
      <c r="L15" s="2">
        <v>6696.29</v>
      </c>
      <c r="M15" s="2">
        <v>8677.3590000000004</v>
      </c>
      <c r="N15" s="2">
        <v>60660.597000000009</v>
      </c>
      <c r="O15" s="2"/>
      <c r="S15" s="15">
        <f t="shared" si="1"/>
        <v>10</v>
      </c>
      <c r="T15" s="15">
        <v>777.24855555555553</v>
      </c>
      <c r="U15" s="15">
        <v>744</v>
      </c>
      <c r="V15" s="16">
        <f t="shared" si="0"/>
        <v>0.26117222968936676</v>
      </c>
    </row>
    <row r="16" spans="1:22" x14ac:dyDescent="0.25">
      <c r="A16" s="6">
        <v>2022</v>
      </c>
      <c r="B16" s="2">
        <v>9143.6200000000008</v>
      </c>
      <c r="C16" s="2">
        <v>9249.48</v>
      </c>
      <c r="D16" s="2">
        <v>10137.959999999999</v>
      </c>
      <c r="E16" s="2">
        <v>9612.24</v>
      </c>
      <c r="F16" s="2">
        <v>4716.8599999999997</v>
      </c>
      <c r="G16" s="2">
        <v>6226.36</v>
      </c>
      <c r="H16" s="2">
        <v>4081.02</v>
      </c>
      <c r="I16" s="2">
        <v>2677.32</v>
      </c>
      <c r="J16" s="2">
        <v>368.38</v>
      </c>
      <c r="K16" s="2"/>
      <c r="L16" s="2"/>
      <c r="M16" s="2"/>
      <c r="N16" s="2">
        <v>56213.239999999991</v>
      </c>
      <c r="O16" s="2"/>
      <c r="S16" s="15">
        <f t="shared" si="1"/>
        <v>11</v>
      </c>
      <c r="T16" s="15">
        <v>833.66211111111113</v>
      </c>
      <c r="U16" s="15">
        <v>720</v>
      </c>
      <c r="V16" s="16">
        <f t="shared" si="0"/>
        <v>0.28946601080246914</v>
      </c>
    </row>
    <row r="17" spans="1:43" x14ac:dyDescent="0.25">
      <c r="A17" s="6" t="s">
        <v>20</v>
      </c>
      <c r="B17" s="2">
        <f>+AVERAGE(B7:B15)</f>
        <v>8092.4644444444439</v>
      </c>
      <c r="C17" s="2">
        <f t="shared" ref="C17:M17" si="2">+AVERAGE(C7:C15)</f>
        <v>7400.4929999999986</v>
      </c>
      <c r="D17" s="2">
        <f t="shared" si="2"/>
        <v>9007.1433333333334</v>
      </c>
      <c r="E17" s="2">
        <f t="shared" si="2"/>
        <v>7942.764444444445</v>
      </c>
      <c r="F17" s="2">
        <f t="shared" si="2"/>
        <v>6856.03</v>
      </c>
      <c r="G17" s="2">
        <f t="shared" si="2"/>
        <v>4723.2377777777765</v>
      </c>
      <c r="H17" s="2">
        <f t="shared" si="2"/>
        <v>4018.9143333333332</v>
      </c>
      <c r="I17" s="2">
        <f t="shared" si="2"/>
        <v>3919.5431111111111</v>
      </c>
      <c r="J17" s="2">
        <f t="shared" si="2"/>
        <v>4538.2768888888895</v>
      </c>
      <c r="K17" s="2">
        <f t="shared" si="2"/>
        <v>7772.4848888888891</v>
      </c>
      <c r="L17" s="2">
        <f t="shared" si="2"/>
        <v>8336.6211111111115</v>
      </c>
      <c r="M17" s="2">
        <f t="shared" si="2"/>
        <v>8041.9898888888893</v>
      </c>
      <c r="N17" s="2">
        <f>+SUM(B17:M17)</f>
        <v>80649.963222222214</v>
      </c>
      <c r="O17" s="2"/>
      <c r="S17" s="15">
        <f t="shared" si="1"/>
        <v>12</v>
      </c>
      <c r="T17" s="15">
        <v>804.19900000000007</v>
      </c>
      <c r="U17" s="15">
        <v>744</v>
      </c>
      <c r="V17" s="16">
        <f t="shared" si="0"/>
        <v>0.27022815860215055</v>
      </c>
    </row>
    <row r="18" spans="1:43" x14ac:dyDescent="0.25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 s="2"/>
      <c r="S18" s="9" t="s">
        <v>21</v>
      </c>
      <c r="T18" s="9">
        <f>SUM(T6:T17)</f>
        <v>8064.9964444444449</v>
      </c>
      <c r="U18" s="9">
        <f>SUM(U6:U17)</f>
        <v>8760</v>
      </c>
      <c r="V18" s="18">
        <f t="shared" si="0"/>
        <v>0.23016542364282092</v>
      </c>
      <c r="AO18" s="3"/>
      <c r="AP18" s="3"/>
      <c r="AQ18" s="3"/>
    </row>
    <row r="19" spans="1:43" x14ac:dyDescent="0.25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 s="2"/>
      <c r="S19"/>
      <c r="T19"/>
      <c r="U19"/>
      <c r="AO19" s="3"/>
      <c r="AP19" s="3"/>
      <c r="AQ19" s="3"/>
    </row>
    <row r="20" spans="1:43" x14ac:dyDescent="0.25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 s="2"/>
    </row>
    <row r="21" spans="1:43" x14ac:dyDescent="0.25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 s="2"/>
    </row>
    <row r="23" spans="1:43" x14ac:dyDescent="0.25">
      <c r="A23"/>
      <c r="B23"/>
    </row>
    <row r="24" spans="1:43" x14ac:dyDescent="0.25">
      <c r="A24"/>
      <c r="B24"/>
    </row>
    <row r="25" spans="1:43" x14ac:dyDescent="0.25">
      <c r="A25"/>
      <c r="B25"/>
    </row>
    <row r="26" spans="1:43" x14ac:dyDescent="0.25">
      <c r="A26"/>
      <c r="B26"/>
    </row>
    <row r="27" spans="1:43" x14ac:dyDescent="0.25">
      <c r="A27"/>
      <c r="B27"/>
    </row>
    <row r="28" spans="1:43" x14ac:dyDescent="0.25">
      <c r="A28"/>
      <c r="B28"/>
    </row>
    <row r="29" spans="1:43" x14ac:dyDescent="0.25">
      <c r="A29"/>
      <c r="B29"/>
    </row>
    <row r="30" spans="1:43" x14ac:dyDescent="0.25">
      <c r="A30"/>
      <c r="B30"/>
    </row>
    <row r="31" spans="1:43" x14ac:dyDescent="0.25">
      <c r="A31"/>
      <c r="B31"/>
    </row>
    <row r="32" spans="1:43" x14ac:dyDescent="0.25">
      <c r="A32"/>
      <c r="B32"/>
    </row>
    <row r="33" spans="1:2" x14ac:dyDescent="0.25">
      <c r="A33"/>
      <c r="B33"/>
    </row>
    <row r="34" spans="1:2" x14ac:dyDescent="0.25">
      <c r="A34"/>
      <c r="B34"/>
    </row>
    <row r="35" spans="1:2" x14ac:dyDescent="0.25">
      <c r="A35"/>
      <c r="B35"/>
    </row>
    <row r="36" spans="1:2" x14ac:dyDescent="0.25">
      <c r="A36"/>
      <c r="B36"/>
    </row>
    <row r="37" spans="1:2" x14ac:dyDescent="0.25">
      <c r="A37"/>
      <c r="B37"/>
    </row>
    <row r="38" spans="1:2" x14ac:dyDescent="0.25">
      <c r="A38"/>
      <c r="B38"/>
    </row>
    <row r="39" spans="1:2" x14ac:dyDescent="0.25">
      <c r="A39"/>
      <c r="B39"/>
    </row>
    <row r="40" spans="1:2" x14ac:dyDescent="0.25">
      <c r="A40"/>
      <c r="B40"/>
    </row>
    <row r="41" spans="1:2" x14ac:dyDescent="0.25">
      <c r="A41"/>
      <c r="B41"/>
    </row>
    <row r="42" spans="1:2" x14ac:dyDescent="0.25">
      <c r="A42"/>
      <c r="B42"/>
    </row>
    <row r="43" spans="1:2" x14ac:dyDescent="0.25">
      <c r="A43"/>
      <c r="B43"/>
    </row>
    <row r="44" spans="1:2" x14ac:dyDescent="0.25">
      <c r="A44"/>
      <c r="B44"/>
    </row>
    <row r="45" spans="1:2" x14ac:dyDescent="0.25">
      <c r="A45"/>
      <c r="B45"/>
    </row>
    <row r="46" spans="1:2" x14ac:dyDescent="0.25">
      <c r="A46"/>
      <c r="B46"/>
    </row>
    <row r="47" spans="1:2" x14ac:dyDescent="0.25">
      <c r="A47"/>
      <c r="B47"/>
    </row>
    <row r="48" spans="1:2" x14ac:dyDescent="0.25">
      <c r="A48"/>
      <c r="B48"/>
    </row>
    <row r="49" spans="1:2" x14ac:dyDescent="0.25">
      <c r="A49"/>
      <c r="B49"/>
    </row>
    <row r="50" spans="1:2" x14ac:dyDescent="0.25">
      <c r="A50"/>
      <c r="B50"/>
    </row>
    <row r="51" spans="1:2" x14ac:dyDescent="0.25">
      <c r="A51"/>
      <c r="B51"/>
    </row>
    <row r="52" spans="1:2" x14ac:dyDescent="0.25">
      <c r="A52"/>
      <c r="B52"/>
    </row>
    <row r="53" spans="1:2" x14ac:dyDescent="0.25">
      <c r="A53"/>
      <c r="B53"/>
    </row>
    <row r="54" spans="1:2" x14ac:dyDescent="0.25">
      <c r="A54"/>
      <c r="B54"/>
    </row>
    <row r="55" spans="1:2" x14ac:dyDescent="0.25">
      <c r="A55"/>
      <c r="B55"/>
    </row>
    <row r="56" spans="1:2" x14ac:dyDescent="0.25">
      <c r="A56"/>
      <c r="B56"/>
    </row>
    <row r="57" spans="1:2" x14ac:dyDescent="0.25">
      <c r="A57"/>
      <c r="B57"/>
    </row>
    <row r="58" spans="1:2" x14ac:dyDescent="0.25">
      <c r="A58"/>
      <c r="B58"/>
    </row>
    <row r="59" spans="1:2" x14ac:dyDescent="0.25">
      <c r="A59"/>
      <c r="B59"/>
    </row>
    <row r="60" spans="1:2" x14ac:dyDescent="0.25">
      <c r="A60"/>
      <c r="B60"/>
    </row>
    <row r="61" spans="1:2" x14ac:dyDescent="0.25">
      <c r="A61"/>
      <c r="B61"/>
    </row>
    <row r="62" spans="1:2" x14ac:dyDescent="0.25">
      <c r="A62"/>
      <c r="B62"/>
    </row>
    <row r="63" spans="1:2" x14ac:dyDescent="0.25">
      <c r="A63"/>
      <c r="B63"/>
    </row>
    <row r="64" spans="1:2" x14ac:dyDescent="0.25">
      <c r="A64"/>
      <c r="B64"/>
    </row>
    <row r="65" spans="1:2" x14ac:dyDescent="0.25">
      <c r="A65"/>
      <c r="B65"/>
    </row>
    <row r="66" spans="1:2" x14ac:dyDescent="0.25">
      <c r="A66"/>
      <c r="B66"/>
    </row>
    <row r="67" spans="1:2" x14ac:dyDescent="0.25">
      <c r="A67"/>
      <c r="B67"/>
    </row>
    <row r="68" spans="1:2" x14ac:dyDescent="0.25">
      <c r="A68"/>
      <c r="B68"/>
    </row>
    <row r="69" spans="1:2" x14ac:dyDescent="0.25">
      <c r="A69"/>
      <c r="B69"/>
    </row>
    <row r="70" spans="1:2" x14ac:dyDescent="0.25">
      <c r="A70"/>
      <c r="B70"/>
    </row>
    <row r="71" spans="1:2" x14ac:dyDescent="0.25">
      <c r="A71"/>
      <c r="B71"/>
    </row>
    <row r="72" spans="1:2" x14ac:dyDescent="0.25">
      <c r="A72"/>
      <c r="B72"/>
    </row>
    <row r="73" spans="1:2" x14ac:dyDescent="0.25">
      <c r="A73"/>
      <c r="B73"/>
    </row>
    <row r="74" spans="1:2" x14ac:dyDescent="0.25">
      <c r="A74"/>
      <c r="B74"/>
    </row>
    <row r="75" spans="1:2" x14ac:dyDescent="0.25">
      <c r="A75"/>
      <c r="B75"/>
    </row>
    <row r="76" spans="1:2" x14ac:dyDescent="0.25">
      <c r="A76"/>
      <c r="B76"/>
    </row>
    <row r="77" spans="1:2" x14ac:dyDescent="0.25">
      <c r="A77"/>
      <c r="B77"/>
    </row>
    <row r="78" spans="1:2" x14ac:dyDescent="0.25">
      <c r="A78"/>
      <c r="B78"/>
    </row>
    <row r="79" spans="1:2" x14ac:dyDescent="0.25">
      <c r="A79"/>
      <c r="B79"/>
    </row>
    <row r="80" spans="1:2" x14ac:dyDescent="0.25">
      <c r="A80"/>
      <c r="B80"/>
    </row>
    <row r="81" spans="1:2" x14ac:dyDescent="0.25">
      <c r="A81"/>
      <c r="B81"/>
    </row>
    <row r="82" spans="1:2" x14ac:dyDescent="0.25">
      <c r="A82"/>
      <c r="B82"/>
    </row>
    <row r="83" spans="1:2" x14ac:dyDescent="0.25">
      <c r="A83"/>
      <c r="B83"/>
    </row>
    <row r="84" spans="1:2" x14ac:dyDescent="0.25">
      <c r="A84"/>
      <c r="B84"/>
    </row>
    <row r="85" spans="1:2" x14ac:dyDescent="0.25">
      <c r="A85"/>
      <c r="B85"/>
    </row>
    <row r="86" spans="1:2" x14ac:dyDescent="0.25">
      <c r="A86"/>
      <c r="B86"/>
    </row>
    <row r="87" spans="1:2" x14ac:dyDescent="0.25">
      <c r="A87"/>
      <c r="B87"/>
    </row>
    <row r="88" spans="1:2" x14ac:dyDescent="0.25">
      <c r="A88"/>
      <c r="B88"/>
    </row>
    <row r="89" spans="1:2" x14ac:dyDescent="0.25">
      <c r="A89"/>
      <c r="B89"/>
    </row>
    <row r="90" spans="1:2" x14ac:dyDescent="0.25">
      <c r="A90"/>
      <c r="B90"/>
    </row>
    <row r="91" spans="1:2" x14ac:dyDescent="0.25">
      <c r="A91"/>
      <c r="B91"/>
    </row>
    <row r="92" spans="1:2" x14ac:dyDescent="0.25">
      <c r="A92"/>
      <c r="B92"/>
    </row>
    <row r="93" spans="1:2" x14ac:dyDescent="0.25">
      <c r="A93"/>
      <c r="B93"/>
    </row>
    <row r="94" spans="1:2" x14ac:dyDescent="0.25">
      <c r="A94"/>
      <c r="B94"/>
    </row>
    <row r="95" spans="1:2" x14ac:dyDescent="0.25">
      <c r="A95"/>
      <c r="B95"/>
    </row>
    <row r="96" spans="1:2" x14ac:dyDescent="0.25">
      <c r="A96"/>
      <c r="B96"/>
    </row>
    <row r="97" spans="1:2" x14ac:dyDescent="0.25">
      <c r="A97"/>
      <c r="B97"/>
    </row>
    <row r="98" spans="1:2" x14ac:dyDescent="0.25">
      <c r="A98"/>
      <c r="B98"/>
    </row>
    <row r="99" spans="1:2" x14ac:dyDescent="0.25">
      <c r="A99"/>
      <c r="B99"/>
    </row>
    <row r="100" spans="1:2" x14ac:dyDescent="0.25">
      <c r="A100"/>
      <c r="B100"/>
    </row>
    <row r="101" spans="1:2" x14ac:dyDescent="0.25">
      <c r="A101"/>
      <c r="B101"/>
    </row>
    <row r="102" spans="1:2" x14ac:dyDescent="0.25">
      <c r="A102"/>
      <c r="B102"/>
    </row>
    <row r="103" spans="1:2" x14ac:dyDescent="0.25">
      <c r="A103"/>
      <c r="B103"/>
    </row>
    <row r="104" spans="1:2" x14ac:dyDescent="0.25">
      <c r="A104"/>
      <c r="B104"/>
    </row>
    <row r="105" spans="1:2" x14ac:dyDescent="0.25">
      <c r="A105"/>
      <c r="B105"/>
    </row>
    <row r="106" spans="1:2" x14ac:dyDescent="0.25">
      <c r="A106"/>
      <c r="B106"/>
    </row>
    <row r="107" spans="1:2" x14ac:dyDescent="0.25">
      <c r="A107"/>
      <c r="B107"/>
    </row>
    <row r="108" spans="1:2" x14ac:dyDescent="0.25">
      <c r="A108"/>
      <c r="B108"/>
    </row>
    <row r="109" spans="1:2" x14ac:dyDescent="0.25">
      <c r="A109"/>
      <c r="B109"/>
    </row>
    <row r="110" spans="1:2" x14ac:dyDescent="0.25">
      <c r="A110"/>
      <c r="B110"/>
    </row>
    <row r="111" spans="1:2" x14ac:dyDescent="0.25">
      <c r="A111"/>
      <c r="B111"/>
    </row>
    <row r="112" spans="1:2" x14ac:dyDescent="0.25">
      <c r="A112"/>
      <c r="B112"/>
    </row>
    <row r="113" spans="1:2" x14ac:dyDescent="0.25">
      <c r="A113"/>
      <c r="B113"/>
    </row>
    <row r="114" spans="1:2" x14ac:dyDescent="0.25">
      <c r="A114"/>
      <c r="B114"/>
    </row>
    <row r="115" spans="1:2" x14ac:dyDescent="0.25">
      <c r="A115"/>
      <c r="B115"/>
    </row>
    <row r="116" spans="1:2" x14ac:dyDescent="0.25">
      <c r="A116"/>
      <c r="B116"/>
    </row>
    <row r="117" spans="1:2" x14ac:dyDescent="0.25">
      <c r="A117"/>
      <c r="B117"/>
    </row>
    <row r="118" spans="1:2" x14ac:dyDescent="0.25">
      <c r="A118"/>
      <c r="B118"/>
    </row>
    <row r="119" spans="1:2" x14ac:dyDescent="0.25">
      <c r="A119"/>
      <c r="B119"/>
    </row>
    <row r="120" spans="1:2" x14ac:dyDescent="0.25">
      <c r="A120"/>
      <c r="B120"/>
    </row>
    <row r="121" spans="1:2" x14ac:dyDescent="0.25">
      <c r="A121"/>
      <c r="B121"/>
    </row>
    <row r="122" spans="1:2" x14ac:dyDescent="0.25">
      <c r="A122"/>
      <c r="B122"/>
    </row>
    <row r="123" spans="1:2" x14ac:dyDescent="0.25">
      <c r="A123"/>
      <c r="B123"/>
    </row>
    <row r="124" spans="1:2" x14ac:dyDescent="0.25">
      <c r="A124"/>
      <c r="B124"/>
    </row>
    <row r="125" spans="1:2" x14ac:dyDescent="0.25">
      <c r="A125"/>
      <c r="B125"/>
    </row>
    <row r="126" spans="1:2" x14ac:dyDescent="0.25">
      <c r="A126"/>
      <c r="B126"/>
    </row>
    <row r="127" spans="1:2" x14ac:dyDescent="0.25">
      <c r="A127"/>
      <c r="B127"/>
    </row>
    <row r="128" spans="1:2" x14ac:dyDescent="0.25">
      <c r="A128"/>
      <c r="B128"/>
    </row>
    <row r="129" spans="1:2" x14ac:dyDescent="0.25">
      <c r="A129"/>
      <c r="B129"/>
    </row>
    <row r="130" spans="1:2" x14ac:dyDescent="0.25">
      <c r="A130"/>
      <c r="B130"/>
    </row>
    <row r="131" spans="1:2" x14ac:dyDescent="0.25">
      <c r="A131"/>
      <c r="B131"/>
    </row>
    <row r="132" spans="1:2" x14ac:dyDescent="0.25">
      <c r="A132"/>
      <c r="B132"/>
    </row>
    <row r="133" spans="1:2" x14ac:dyDescent="0.25">
      <c r="A133"/>
      <c r="B133"/>
    </row>
    <row r="134" spans="1:2" x14ac:dyDescent="0.25">
      <c r="A134"/>
      <c r="B134"/>
    </row>
    <row r="135" spans="1:2" x14ac:dyDescent="0.25">
      <c r="A135"/>
      <c r="B135"/>
    </row>
    <row r="136" spans="1:2" x14ac:dyDescent="0.25">
      <c r="A136"/>
      <c r="B136"/>
    </row>
    <row r="137" spans="1:2" x14ac:dyDescent="0.25">
      <c r="A137"/>
      <c r="B137"/>
    </row>
    <row r="138" spans="1:2" x14ac:dyDescent="0.25">
      <c r="A138"/>
      <c r="B138"/>
    </row>
    <row r="139" spans="1:2" x14ac:dyDescent="0.25">
      <c r="A139"/>
      <c r="B139"/>
    </row>
    <row r="140" spans="1:2" x14ac:dyDescent="0.25">
      <c r="A140"/>
      <c r="B140"/>
    </row>
    <row r="141" spans="1:2" x14ac:dyDescent="0.25">
      <c r="A141"/>
      <c r="B141"/>
    </row>
    <row r="142" spans="1:2" x14ac:dyDescent="0.25">
      <c r="A142"/>
      <c r="B142"/>
    </row>
    <row r="143" spans="1:2" x14ac:dyDescent="0.25">
      <c r="A143"/>
      <c r="B143"/>
    </row>
    <row r="144" spans="1:2" x14ac:dyDescent="0.25">
      <c r="A144"/>
      <c r="B144"/>
    </row>
    <row r="145" spans="1:2" x14ac:dyDescent="0.25">
      <c r="A145"/>
      <c r="B145"/>
    </row>
    <row r="146" spans="1:2" x14ac:dyDescent="0.25">
      <c r="A146"/>
      <c r="B146"/>
    </row>
    <row r="147" spans="1:2" x14ac:dyDescent="0.25">
      <c r="A147"/>
      <c r="B147"/>
    </row>
    <row r="148" spans="1:2" x14ac:dyDescent="0.25">
      <c r="A148"/>
      <c r="B148"/>
    </row>
    <row r="149" spans="1:2" x14ac:dyDescent="0.25">
      <c r="A149"/>
      <c r="B149"/>
    </row>
    <row r="150" spans="1:2" x14ac:dyDescent="0.25">
      <c r="A150"/>
      <c r="B150"/>
    </row>
    <row r="151" spans="1:2" x14ac:dyDescent="0.25">
      <c r="A151"/>
      <c r="B151"/>
    </row>
    <row r="152" spans="1:2" x14ac:dyDescent="0.25">
      <c r="A152"/>
      <c r="B152"/>
    </row>
    <row r="153" spans="1:2" x14ac:dyDescent="0.25">
      <c r="A153"/>
      <c r="B153"/>
    </row>
    <row r="154" spans="1:2" x14ac:dyDescent="0.25">
      <c r="A154"/>
      <c r="B154"/>
    </row>
    <row r="155" spans="1:2" x14ac:dyDescent="0.25">
      <c r="A155"/>
      <c r="B155"/>
    </row>
    <row r="156" spans="1:2" x14ac:dyDescent="0.25">
      <c r="A156"/>
      <c r="B156"/>
    </row>
    <row r="157" spans="1:2" x14ac:dyDescent="0.25">
      <c r="A157"/>
      <c r="B157"/>
    </row>
    <row r="158" spans="1:2" x14ac:dyDescent="0.25">
      <c r="A158"/>
      <c r="B158"/>
    </row>
    <row r="159" spans="1:2" x14ac:dyDescent="0.25">
      <c r="A159"/>
      <c r="B159"/>
    </row>
    <row r="160" spans="1:2" x14ac:dyDescent="0.25">
      <c r="A160"/>
      <c r="B160"/>
    </row>
    <row r="161" spans="1:2" x14ac:dyDescent="0.25">
      <c r="A161"/>
      <c r="B161"/>
    </row>
    <row r="162" spans="1:2" x14ac:dyDescent="0.25">
      <c r="A162"/>
      <c r="B162"/>
    </row>
    <row r="163" spans="1:2" x14ac:dyDescent="0.25">
      <c r="A163"/>
      <c r="B163"/>
    </row>
    <row r="164" spans="1:2" x14ac:dyDescent="0.25">
      <c r="A164"/>
      <c r="B164"/>
    </row>
    <row r="165" spans="1:2" x14ac:dyDescent="0.25">
      <c r="A165"/>
      <c r="B165"/>
    </row>
    <row r="166" spans="1:2" x14ac:dyDescent="0.25">
      <c r="A166"/>
      <c r="B166"/>
    </row>
    <row r="167" spans="1:2" x14ac:dyDescent="0.25">
      <c r="A167"/>
      <c r="B167"/>
    </row>
    <row r="168" spans="1:2" x14ac:dyDescent="0.25">
      <c r="A168"/>
      <c r="B168"/>
    </row>
    <row r="169" spans="1:2" x14ac:dyDescent="0.25">
      <c r="A169"/>
      <c r="B169"/>
    </row>
    <row r="170" spans="1:2" x14ac:dyDescent="0.25">
      <c r="A170"/>
      <c r="B170"/>
    </row>
    <row r="171" spans="1:2" x14ac:dyDescent="0.25">
      <c r="A171"/>
      <c r="B171"/>
    </row>
    <row r="172" spans="1:2" x14ac:dyDescent="0.25">
      <c r="A172"/>
      <c r="B172"/>
    </row>
    <row r="173" spans="1:2" x14ac:dyDescent="0.25">
      <c r="A173"/>
      <c r="B173"/>
    </row>
    <row r="174" spans="1:2" x14ac:dyDescent="0.25">
      <c r="A174"/>
      <c r="B174"/>
    </row>
    <row r="175" spans="1:2" x14ac:dyDescent="0.25">
      <c r="A175"/>
      <c r="B175"/>
    </row>
    <row r="176" spans="1:2" x14ac:dyDescent="0.25">
      <c r="A176"/>
      <c r="B176"/>
    </row>
    <row r="177" spans="1:2" x14ac:dyDescent="0.25">
      <c r="A177"/>
      <c r="B177"/>
    </row>
    <row r="178" spans="1:2" x14ac:dyDescent="0.25">
      <c r="A178"/>
      <c r="B178"/>
    </row>
    <row r="179" spans="1:2" x14ac:dyDescent="0.25">
      <c r="A179"/>
      <c r="B179"/>
    </row>
    <row r="180" spans="1:2" x14ac:dyDescent="0.25">
      <c r="A180"/>
      <c r="B180"/>
    </row>
    <row r="181" spans="1:2" x14ac:dyDescent="0.25">
      <c r="A181"/>
      <c r="B181"/>
    </row>
    <row r="182" spans="1:2" x14ac:dyDescent="0.25">
      <c r="A182"/>
      <c r="B182"/>
    </row>
    <row r="183" spans="1:2" x14ac:dyDescent="0.25">
      <c r="A183"/>
      <c r="B183"/>
    </row>
    <row r="184" spans="1:2" x14ac:dyDescent="0.25">
      <c r="A184"/>
      <c r="B184"/>
    </row>
    <row r="185" spans="1:2" x14ac:dyDescent="0.25">
      <c r="A185"/>
      <c r="B185"/>
    </row>
    <row r="186" spans="1:2" x14ac:dyDescent="0.25">
      <c r="A186"/>
      <c r="B186"/>
    </row>
    <row r="187" spans="1:2" x14ac:dyDescent="0.25">
      <c r="A187"/>
      <c r="B187"/>
    </row>
    <row r="188" spans="1:2" x14ac:dyDescent="0.25">
      <c r="A188"/>
      <c r="B188"/>
    </row>
    <row r="189" spans="1:2" x14ac:dyDescent="0.25">
      <c r="A189"/>
      <c r="B189"/>
    </row>
    <row r="190" spans="1:2" x14ac:dyDescent="0.25">
      <c r="A190"/>
      <c r="B190"/>
    </row>
    <row r="191" spans="1:2" x14ac:dyDescent="0.25">
      <c r="A191"/>
      <c r="B191"/>
    </row>
    <row r="192" spans="1:2" x14ac:dyDescent="0.25">
      <c r="A192"/>
      <c r="B192"/>
    </row>
    <row r="193" spans="1:2" x14ac:dyDescent="0.25">
      <c r="A193"/>
      <c r="B193"/>
    </row>
    <row r="194" spans="1:2" x14ac:dyDescent="0.25">
      <c r="A194"/>
      <c r="B194"/>
    </row>
    <row r="195" spans="1:2" x14ac:dyDescent="0.25">
      <c r="A195"/>
      <c r="B195"/>
    </row>
    <row r="196" spans="1:2" x14ac:dyDescent="0.25">
      <c r="A196"/>
      <c r="B196"/>
    </row>
    <row r="197" spans="1:2" x14ac:dyDescent="0.25">
      <c r="A197"/>
      <c r="B197"/>
    </row>
    <row r="198" spans="1:2" x14ac:dyDescent="0.25">
      <c r="A198"/>
      <c r="B198"/>
    </row>
    <row r="199" spans="1:2" x14ac:dyDescent="0.25">
      <c r="A199"/>
      <c r="B199"/>
    </row>
    <row r="200" spans="1:2" x14ac:dyDescent="0.25">
      <c r="A200"/>
      <c r="B200"/>
    </row>
    <row r="201" spans="1:2" x14ac:dyDescent="0.25">
      <c r="A201"/>
      <c r="B201"/>
    </row>
    <row r="202" spans="1:2" x14ac:dyDescent="0.25">
      <c r="A202"/>
      <c r="B202"/>
    </row>
    <row r="203" spans="1:2" x14ac:dyDescent="0.25">
      <c r="A203"/>
      <c r="B203"/>
    </row>
    <row r="204" spans="1:2" x14ac:dyDescent="0.25">
      <c r="A204"/>
      <c r="B204"/>
    </row>
  </sheetData>
  <mergeCells count="2">
    <mergeCell ref="S4:V4"/>
    <mergeCell ref="P5:Q5"/>
  </mergeCells>
  <conditionalFormatting pivot="1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6:Q12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pivot="1" sqref="N6:N15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paperSize="17" orientation="landscape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D04F1F-8222-4CFF-9BB2-D72CCFF2DA89}">
  <dimension ref="B2:S40"/>
  <sheetViews>
    <sheetView tabSelected="1" workbookViewId="0">
      <selection activeCell="S6" sqref="S6"/>
    </sheetView>
  </sheetViews>
  <sheetFormatPr defaultRowHeight="15" x14ac:dyDescent="0.25"/>
  <cols>
    <col min="1" max="1" width="4" customWidth="1"/>
    <col min="17" max="17" width="7" bestFit="1" customWidth="1"/>
    <col min="18" max="19" width="26.5703125" customWidth="1"/>
  </cols>
  <sheetData>
    <row r="2" spans="2:19" x14ac:dyDescent="0.25">
      <c r="B2" s="20" t="s">
        <v>32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spans="2:19" x14ac:dyDescent="0.25">
      <c r="B3" s="24" t="s">
        <v>34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</row>
    <row r="4" spans="2:19" x14ac:dyDescent="0.25"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</row>
    <row r="5" spans="2:19" x14ac:dyDescent="0.25">
      <c r="B5" s="24" t="s">
        <v>35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</row>
    <row r="6" spans="2:19" x14ac:dyDescent="0.25">
      <c r="B6" s="25" t="s">
        <v>3</v>
      </c>
      <c r="C6" s="25">
        <v>1</v>
      </c>
      <c r="D6" s="25">
        <v>2</v>
      </c>
      <c r="E6" s="25">
        <v>3</v>
      </c>
      <c r="F6" s="25">
        <v>4</v>
      </c>
      <c r="G6" s="25">
        <v>5</v>
      </c>
      <c r="H6" s="25">
        <v>6</v>
      </c>
      <c r="I6" s="25">
        <v>7</v>
      </c>
      <c r="J6" s="25">
        <v>8</v>
      </c>
      <c r="K6" s="25">
        <v>9</v>
      </c>
      <c r="L6" s="25">
        <v>10</v>
      </c>
      <c r="M6" s="25">
        <v>11</v>
      </c>
      <c r="N6" s="25">
        <v>12</v>
      </c>
      <c r="O6" s="25" t="s">
        <v>21</v>
      </c>
      <c r="Q6" s="25" t="s">
        <v>4</v>
      </c>
      <c r="R6" s="32" t="s">
        <v>38</v>
      </c>
      <c r="S6" s="25" t="s">
        <v>29</v>
      </c>
    </row>
    <row r="7" spans="2:19" x14ac:dyDescent="0.25">
      <c r="B7" s="26">
        <v>2007</v>
      </c>
      <c r="C7" s="27">
        <v>14378.77</v>
      </c>
      <c r="D7" s="27">
        <v>13724.98</v>
      </c>
      <c r="E7" s="27">
        <v>15311.66</v>
      </c>
      <c r="F7" s="27">
        <v>14250.31</v>
      </c>
      <c r="G7" s="27">
        <v>10138.709999999999</v>
      </c>
      <c r="H7" s="27">
        <v>13591.41</v>
      </c>
      <c r="I7" s="27">
        <v>15284.63</v>
      </c>
      <c r="J7" s="27">
        <v>15337.31</v>
      </c>
      <c r="K7" s="27">
        <v>14640.45</v>
      </c>
      <c r="L7" s="27">
        <v>14588.93</v>
      </c>
      <c r="M7" s="27">
        <v>14776.74</v>
      </c>
      <c r="N7" s="27">
        <v>15317.56</v>
      </c>
      <c r="O7" s="27">
        <f>SUM(C7:N7)</f>
        <v>171341.46</v>
      </c>
      <c r="Q7" s="15">
        <v>1</v>
      </c>
      <c r="R7" s="15">
        <v>14389.186799999999</v>
      </c>
      <c r="S7" s="15">
        <v>210.95986767479999</v>
      </c>
    </row>
    <row r="8" spans="2:19" x14ac:dyDescent="0.25">
      <c r="B8" s="26">
        <v>2008</v>
      </c>
      <c r="C8" s="27">
        <v>14941.572</v>
      </c>
      <c r="D8" s="27">
        <v>14310.82</v>
      </c>
      <c r="E8" s="27">
        <v>15355.54</v>
      </c>
      <c r="F8" s="27">
        <v>14811.2</v>
      </c>
      <c r="G8" s="27">
        <v>7306.9</v>
      </c>
      <c r="H8" s="27">
        <v>13066.4</v>
      </c>
      <c r="I8" s="27">
        <v>14930.6</v>
      </c>
      <c r="J8" s="27">
        <v>13705.14</v>
      </c>
      <c r="K8" s="27">
        <v>14869.38</v>
      </c>
      <c r="L8" s="27">
        <v>11729.3</v>
      </c>
      <c r="M8" s="27">
        <v>14962.26</v>
      </c>
      <c r="N8" s="27">
        <v>15239.68</v>
      </c>
      <c r="O8" s="27">
        <f t="shared" ref="O8:O22" si="0">SUM(C8:N8)</f>
        <v>165228.79199999999</v>
      </c>
      <c r="Q8" s="15">
        <v>2</v>
      </c>
      <c r="R8" s="17">
        <v>13583.405333333332</v>
      </c>
      <c r="S8" s="15">
        <v>199.14630559199998</v>
      </c>
    </row>
    <row r="9" spans="2:19" x14ac:dyDescent="0.25">
      <c r="B9" s="26">
        <v>2009</v>
      </c>
      <c r="C9" s="27">
        <v>15061.58</v>
      </c>
      <c r="D9" s="27">
        <v>13711.32</v>
      </c>
      <c r="E9" s="27">
        <v>15420.22</v>
      </c>
      <c r="F9" s="27">
        <v>14234.56</v>
      </c>
      <c r="G9" s="27">
        <v>11798</v>
      </c>
      <c r="H9" s="27">
        <v>14884.06</v>
      </c>
      <c r="I9" s="27">
        <v>15404.38</v>
      </c>
      <c r="J9" s="27">
        <v>15415.26</v>
      </c>
      <c r="K9" s="27">
        <v>14873.44</v>
      </c>
      <c r="L9" s="27">
        <v>14296.66</v>
      </c>
      <c r="M9" s="27">
        <v>14758.3</v>
      </c>
      <c r="N9" s="27">
        <v>15350.82</v>
      </c>
      <c r="O9" s="27">
        <f t="shared" si="0"/>
        <v>175208.59999999998</v>
      </c>
      <c r="Q9" s="15">
        <v>3</v>
      </c>
      <c r="R9" s="15">
        <v>14672.393333333332</v>
      </c>
      <c r="S9" s="15">
        <v>215.11195865999997</v>
      </c>
    </row>
    <row r="10" spans="2:19" x14ac:dyDescent="0.25">
      <c r="B10" s="26">
        <v>2010</v>
      </c>
      <c r="C10" s="27">
        <v>15332.82</v>
      </c>
      <c r="D10" s="27">
        <v>13830.6</v>
      </c>
      <c r="E10" s="27">
        <v>15312.46</v>
      </c>
      <c r="F10" s="27">
        <v>13679.74</v>
      </c>
      <c r="G10" s="27">
        <v>11938.34</v>
      </c>
      <c r="H10" s="27">
        <v>14898.22</v>
      </c>
      <c r="I10" s="27">
        <v>15390.02</v>
      </c>
      <c r="J10" s="27">
        <v>15446.76</v>
      </c>
      <c r="K10" s="27">
        <v>14941.2</v>
      </c>
      <c r="L10" s="27">
        <v>14489.42</v>
      </c>
      <c r="M10" s="27">
        <v>14467.72</v>
      </c>
      <c r="N10" s="27">
        <v>15381.66</v>
      </c>
      <c r="O10" s="27">
        <f t="shared" si="0"/>
        <v>175108.96</v>
      </c>
      <c r="Q10" s="15">
        <v>4</v>
      </c>
      <c r="R10" s="15">
        <v>12444.031333333336</v>
      </c>
      <c r="S10" s="15">
        <v>182.44194337800005</v>
      </c>
    </row>
    <row r="11" spans="2:19" x14ac:dyDescent="0.25">
      <c r="B11" s="26">
        <v>2011</v>
      </c>
      <c r="C11" s="27">
        <v>15338.88</v>
      </c>
      <c r="D11" s="27">
        <v>13682.28</v>
      </c>
      <c r="E11" s="27">
        <v>15371.1</v>
      </c>
      <c r="F11" s="27">
        <v>14457.56</v>
      </c>
      <c r="G11" s="27">
        <v>11095.2</v>
      </c>
      <c r="H11" s="27">
        <v>14868.62</v>
      </c>
      <c r="I11" s="27">
        <v>15179.72</v>
      </c>
      <c r="J11" s="27">
        <v>15324.48</v>
      </c>
      <c r="K11" s="27">
        <v>14474.34</v>
      </c>
      <c r="L11" s="27">
        <v>1608.08</v>
      </c>
      <c r="M11" s="27">
        <v>4004.94</v>
      </c>
      <c r="N11" s="27">
        <v>10953.3</v>
      </c>
      <c r="O11" s="27">
        <f t="shared" si="0"/>
        <v>146358.49999999997</v>
      </c>
      <c r="Q11" s="15">
        <v>5</v>
      </c>
      <c r="R11" s="15">
        <v>9741.134</v>
      </c>
      <c r="S11" s="15">
        <v>142.81476557400001</v>
      </c>
    </row>
    <row r="12" spans="2:19" x14ac:dyDescent="0.25">
      <c r="B12" s="26">
        <v>2012</v>
      </c>
      <c r="C12" s="27">
        <v>13708.06</v>
      </c>
      <c r="D12" s="27">
        <v>14447.6</v>
      </c>
      <c r="E12" s="27">
        <v>13352.8</v>
      </c>
      <c r="F12" s="27">
        <v>0</v>
      </c>
      <c r="G12" s="27">
        <v>0</v>
      </c>
      <c r="H12" s="27">
        <v>4599.8599999999997</v>
      </c>
      <c r="I12" s="27">
        <v>12908.8</v>
      </c>
      <c r="J12" s="27">
        <v>13746.76</v>
      </c>
      <c r="K12" s="27">
        <v>350.68</v>
      </c>
      <c r="L12" s="27">
        <v>181.34</v>
      </c>
      <c r="M12" s="27">
        <v>14422.04</v>
      </c>
      <c r="N12" s="27">
        <v>14660.5</v>
      </c>
      <c r="O12" s="27">
        <f t="shared" si="0"/>
        <v>102378.43999999997</v>
      </c>
      <c r="Q12" s="15">
        <v>6</v>
      </c>
      <c r="R12" s="15">
        <v>12966.769999999997</v>
      </c>
      <c r="S12" s="15">
        <v>190.10581496999995</v>
      </c>
    </row>
    <row r="13" spans="2:19" x14ac:dyDescent="0.25">
      <c r="B13" s="26">
        <v>2013</v>
      </c>
      <c r="C13" s="27">
        <v>14956.72</v>
      </c>
      <c r="D13" s="27">
        <v>13536.56</v>
      </c>
      <c r="E13" s="27">
        <v>14928.42</v>
      </c>
      <c r="F13" s="27">
        <v>12761.82</v>
      </c>
      <c r="G13" s="27">
        <v>13804.38</v>
      </c>
      <c r="H13" s="27">
        <v>12655.74</v>
      </c>
      <c r="I13" s="27">
        <v>12417.26</v>
      </c>
      <c r="J13" s="27">
        <v>15015</v>
      </c>
      <c r="K13" s="27">
        <v>13342.96</v>
      </c>
      <c r="L13" s="27">
        <v>0</v>
      </c>
      <c r="M13" s="27">
        <v>9587.7999999999993</v>
      </c>
      <c r="N13" s="27">
        <v>13131.44</v>
      </c>
      <c r="O13" s="27">
        <f t="shared" si="0"/>
        <v>146138.09999999998</v>
      </c>
      <c r="Q13" s="15">
        <v>7</v>
      </c>
      <c r="R13" s="15">
        <v>14373.591333333334</v>
      </c>
      <c r="S13" s="15">
        <v>210.73122253800003</v>
      </c>
    </row>
    <row r="14" spans="2:19" x14ac:dyDescent="0.25">
      <c r="B14" s="26">
        <v>2014</v>
      </c>
      <c r="C14" s="27">
        <v>13921.92</v>
      </c>
      <c r="D14" s="27">
        <v>13720.46</v>
      </c>
      <c r="E14" s="27">
        <v>15015.12</v>
      </c>
      <c r="F14" s="27">
        <v>14174.32</v>
      </c>
      <c r="G14" s="27">
        <v>928.08</v>
      </c>
      <c r="H14" s="27">
        <v>13206.84</v>
      </c>
      <c r="I14" s="27">
        <v>15180.82</v>
      </c>
      <c r="J14" s="27">
        <v>10517.18</v>
      </c>
      <c r="K14" s="27">
        <v>3822.88</v>
      </c>
      <c r="L14" s="27">
        <v>14493.52</v>
      </c>
      <c r="M14" s="27">
        <v>13442.86</v>
      </c>
      <c r="N14" s="27">
        <v>13424.42</v>
      </c>
      <c r="O14" s="27">
        <f t="shared" si="0"/>
        <v>141848.42000000001</v>
      </c>
      <c r="Q14" s="15">
        <v>8</v>
      </c>
      <c r="R14" s="15">
        <v>13959.719333333331</v>
      </c>
      <c r="S14" s="15">
        <v>204.66344514599996</v>
      </c>
    </row>
    <row r="15" spans="2:19" x14ac:dyDescent="0.25">
      <c r="B15" s="26">
        <v>2015</v>
      </c>
      <c r="C15" s="27">
        <v>13225.34</v>
      </c>
      <c r="D15" s="27">
        <v>12893.74</v>
      </c>
      <c r="E15" s="27">
        <v>13511.44</v>
      </c>
      <c r="F15" s="27">
        <v>11536.84</v>
      </c>
      <c r="G15" s="27">
        <v>6837.68</v>
      </c>
      <c r="H15" s="27">
        <v>12584.42</v>
      </c>
      <c r="I15" s="27">
        <v>12320.8</v>
      </c>
      <c r="J15" s="27">
        <v>14540.68</v>
      </c>
      <c r="K15" s="27">
        <v>14445.52</v>
      </c>
      <c r="L15" s="27">
        <v>13665.2</v>
      </c>
      <c r="M15" s="27">
        <v>14328.76</v>
      </c>
      <c r="N15" s="27">
        <v>14725.02</v>
      </c>
      <c r="O15" s="27">
        <f t="shared" si="0"/>
        <v>154615.44</v>
      </c>
      <c r="Q15" s="15">
        <v>9</v>
      </c>
      <c r="R15" s="15">
        <v>11845.889999999998</v>
      </c>
      <c r="S15" s="15">
        <v>173.67259328999998</v>
      </c>
    </row>
    <row r="16" spans="2:19" x14ac:dyDescent="0.25">
      <c r="B16" s="26">
        <v>2016</v>
      </c>
      <c r="C16" s="27">
        <v>13798.72</v>
      </c>
      <c r="D16" s="27">
        <v>13727.84</v>
      </c>
      <c r="E16" s="27">
        <v>14728.26</v>
      </c>
      <c r="F16" s="27">
        <v>13950.72</v>
      </c>
      <c r="G16" s="27">
        <v>4680.66</v>
      </c>
      <c r="H16" s="27">
        <v>14395.82</v>
      </c>
      <c r="I16" s="27">
        <v>14563.48</v>
      </c>
      <c r="J16" s="27">
        <v>7807.36</v>
      </c>
      <c r="K16" s="27">
        <v>13181.88</v>
      </c>
      <c r="L16" s="27">
        <v>15019.22</v>
      </c>
      <c r="M16" s="27">
        <v>14445.24</v>
      </c>
      <c r="N16" s="27">
        <v>14485.3</v>
      </c>
      <c r="O16" s="27">
        <f t="shared" si="0"/>
        <v>154784.49999999997</v>
      </c>
      <c r="Q16" s="15">
        <v>10</v>
      </c>
      <c r="R16" s="15">
        <v>10392.803333333335</v>
      </c>
      <c r="S16" s="15">
        <v>152.36888967000004</v>
      </c>
    </row>
    <row r="17" spans="2:19" x14ac:dyDescent="0.25">
      <c r="B17" s="26">
        <v>2017</v>
      </c>
      <c r="C17" s="27">
        <v>14647.66</v>
      </c>
      <c r="D17" s="27">
        <v>13142.54</v>
      </c>
      <c r="E17" s="27">
        <v>13035.46</v>
      </c>
      <c r="F17" s="27">
        <v>14285.34</v>
      </c>
      <c r="G17" s="27">
        <v>10166.6</v>
      </c>
      <c r="H17" s="27">
        <v>14252.08</v>
      </c>
      <c r="I17" s="27">
        <v>14098.52</v>
      </c>
      <c r="J17" s="27">
        <v>14905.92</v>
      </c>
      <c r="K17" s="27">
        <v>14382.2</v>
      </c>
      <c r="L17" s="27">
        <v>13761.66</v>
      </c>
      <c r="M17" s="27">
        <v>14512.62</v>
      </c>
      <c r="N17" s="27">
        <v>14760.66</v>
      </c>
      <c r="O17" s="27">
        <f t="shared" si="0"/>
        <v>165951.25999999998</v>
      </c>
      <c r="Q17" s="15">
        <v>11</v>
      </c>
      <c r="R17" s="15">
        <v>12411.466666666665</v>
      </c>
      <c r="S17" s="15">
        <v>181.96451279999999</v>
      </c>
    </row>
    <row r="18" spans="2:19" x14ac:dyDescent="0.25">
      <c r="B18" s="26">
        <v>2018</v>
      </c>
      <c r="C18" s="27">
        <v>14728.58</v>
      </c>
      <c r="D18" s="27">
        <v>13320.64</v>
      </c>
      <c r="E18" s="27">
        <v>14642.38</v>
      </c>
      <c r="F18" s="27">
        <v>10139.200000000001</v>
      </c>
      <c r="G18" s="27">
        <v>14864.3</v>
      </c>
      <c r="H18" s="27">
        <v>14381.3</v>
      </c>
      <c r="I18" s="27">
        <v>14353.06</v>
      </c>
      <c r="J18" s="27">
        <v>14676.06</v>
      </c>
      <c r="K18" s="27">
        <v>14417.02</v>
      </c>
      <c r="L18" s="27">
        <v>12855.86</v>
      </c>
      <c r="M18" s="27">
        <v>14154.14</v>
      </c>
      <c r="N18" s="27">
        <v>14370.96</v>
      </c>
      <c r="O18" s="27">
        <f t="shared" si="0"/>
        <v>166903.50000000003</v>
      </c>
      <c r="Q18" s="15">
        <v>12</v>
      </c>
      <c r="R18" s="15">
        <v>13880.814666666669</v>
      </c>
      <c r="S18" s="15">
        <v>203.50662382800004</v>
      </c>
    </row>
    <row r="19" spans="2:19" x14ac:dyDescent="0.25">
      <c r="B19" s="26">
        <v>2019</v>
      </c>
      <c r="C19" s="27">
        <v>13285.76</v>
      </c>
      <c r="D19" s="27">
        <v>12717.12</v>
      </c>
      <c r="E19" s="27">
        <v>14964.34</v>
      </c>
      <c r="F19" s="27">
        <v>14138.72</v>
      </c>
      <c r="G19" s="27">
        <v>14532.7</v>
      </c>
      <c r="H19" s="27">
        <v>10878.28</v>
      </c>
      <c r="I19" s="27">
        <v>14744.1</v>
      </c>
      <c r="J19" s="27">
        <v>14040.72</v>
      </c>
      <c r="K19" s="27">
        <v>10478.18</v>
      </c>
      <c r="L19" s="27">
        <v>0</v>
      </c>
      <c r="M19" s="27">
        <v>0</v>
      </c>
      <c r="N19" s="27">
        <v>11086.48</v>
      </c>
      <c r="O19" s="27">
        <f t="shared" si="0"/>
        <v>130866.40000000001</v>
      </c>
      <c r="Q19" s="31" t="s">
        <v>21</v>
      </c>
      <c r="R19" s="31">
        <v>154661.20613333333</v>
      </c>
      <c r="S19" s="31">
        <v>2267.4879431208001</v>
      </c>
    </row>
    <row r="20" spans="2:19" x14ac:dyDescent="0.25">
      <c r="B20" s="26">
        <v>2020</v>
      </c>
      <c r="C20" s="27">
        <v>14926.98</v>
      </c>
      <c r="D20" s="27">
        <v>13833.02</v>
      </c>
      <c r="E20" s="27">
        <v>14708.64</v>
      </c>
      <c r="F20" s="27">
        <v>10277.14</v>
      </c>
      <c r="G20" s="27">
        <v>14079.58</v>
      </c>
      <c r="H20" s="27">
        <v>14146.8</v>
      </c>
      <c r="I20" s="27">
        <v>14286.68</v>
      </c>
      <c r="J20" s="27">
        <v>14508.58</v>
      </c>
      <c r="K20" s="27">
        <v>9946.86</v>
      </c>
      <c r="L20" s="27">
        <v>14728.32</v>
      </c>
      <c r="M20" s="27">
        <v>13989</v>
      </c>
      <c r="N20" s="27">
        <v>12202.06</v>
      </c>
      <c r="O20" s="27">
        <f t="shared" si="0"/>
        <v>161633.66</v>
      </c>
    </row>
    <row r="21" spans="2:19" x14ac:dyDescent="0.25">
      <c r="B21" s="26">
        <v>2021</v>
      </c>
      <c r="C21" s="27">
        <v>13584.44</v>
      </c>
      <c r="D21" s="27">
        <v>13151.56</v>
      </c>
      <c r="E21" s="27">
        <v>14428.06</v>
      </c>
      <c r="F21" s="27">
        <v>13963</v>
      </c>
      <c r="G21" s="27">
        <v>13945.88</v>
      </c>
      <c r="H21" s="27">
        <v>12091.7</v>
      </c>
      <c r="I21" s="27">
        <v>14541</v>
      </c>
      <c r="J21" s="27">
        <v>14408.58</v>
      </c>
      <c r="K21" s="27">
        <v>9521.36</v>
      </c>
      <c r="L21" s="27">
        <v>14474.54</v>
      </c>
      <c r="M21" s="27">
        <v>14319.58</v>
      </c>
      <c r="N21" s="27">
        <v>13122.36</v>
      </c>
      <c r="O21" s="27">
        <f t="shared" si="0"/>
        <v>161552.06</v>
      </c>
    </row>
    <row r="22" spans="2:19" x14ac:dyDescent="0.25">
      <c r="B22" s="26">
        <v>2022</v>
      </c>
      <c r="C22" s="27">
        <v>14483.8</v>
      </c>
      <c r="D22" s="27">
        <v>13156.48</v>
      </c>
      <c r="E22" s="27">
        <v>14532.66</v>
      </c>
      <c r="F22" s="27">
        <v>11786.34</v>
      </c>
      <c r="G22" s="27">
        <v>11634.32</v>
      </c>
      <c r="H22" s="27">
        <v>12430.22</v>
      </c>
      <c r="I22" s="27">
        <v>14138.98</v>
      </c>
      <c r="J22" s="27">
        <v>14182.74</v>
      </c>
      <c r="K22" s="27">
        <v>2369.54</v>
      </c>
      <c r="L22" s="27"/>
      <c r="M22" s="27"/>
      <c r="N22" s="27"/>
      <c r="O22" s="27">
        <f t="shared" si="0"/>
        <v>108715.08</v>
      </c>
    </row>
    <row r="23" spans="2:19" x14ac:dyDescent="0.25">
      <c r="B23" s="28" t="s">
        <v>33</v>
      </c>
      <c r="C23" s="29">
        <f>AVERAGE(C7:C21)</f>
        <v>14389.186799999999</v>
      </c>
      <c r="D23" s="29">
        <f t="shared" ref="D23:O23" si="1">AVERAGE(D7:D21)</f>
        <v>13583.405333333332</v>
      </c>
      <c r="E23" s="29">
        <f t="shared" si="1"/>
        <v>14672.393333333332</v>
      </c>
      <c r="F23" s="29">
        <f t="shared" si="1"/>
        <v>12444.031333333336</v>
      </c>
      <c r="G23" s="29">
        <f t="shared" si="1"/>
        <v>9741.134</v>
      </c>
      <c r="H23" s="29">
        <f t="shared" si="1"/>
        <v>12966.769999999997</v>
      </c>
      <c r="I23" s="29">
        <f t="shared" si="1"/>
        <v>14373.591333333334</v>
      </c>
      <c r="J23" s="29">
        <f t="shared" si="1"/>
        <v>13959.719333333331</v>
      </c>
      <c r="K23" s="29">
        <f t="shared" si="1"/>
        <v>11845.889999999998</v>
      </c>
      <c r="L23" s="29">
        <f t="shared" si="1"/>
        <v>10392.803333333335</v>
      </c>
      <c r="M23" s="29">
        <f t="shared" si="1"/>
        <v>12411.466666666665</v>
      </c>
      <c r="N23" s="29">
        <f t="shared" si="1"/>
        <v>13880.814666666669</v>
      </c>
      <c r="O23" s="29">
        <f t="shared" si="1"/>
        <v>154661.20613333333</v>
      </c>
    </row>
    <row r="24" spans="2:19" x14ac:dyDescent="0.25"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</row>
    <row r="25" spans="2:19" x14ac:dyDescent="0.25">
      <c r="C25" s="30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</row>
    <row r="26" spans="2:19" x14ac:dyDescent="0.25">
      <c r="B26" s="24" t="s">
        <v>36</v>
      </c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</row>
    <row r="27" spans="2:19" x14ac:dyDescent="0.25">
      <c r="B27" s="25" t="s">
        <v>3</v>
      </c>
      <c r="C27" s="25">
        <v>1</v>
      </c>
      <c r="D27" s="25">
        <v>2</v>
      </c>
      <c r="E27" s="25">
        <v>3</v>
      </c>
      <c r="F27" s="25">
        <v>4</v>
      </c>
      <c r="G27" s="25">
        <v>5</v>
      </c>
      <c r="H27" s="25">
        <v>6</v>
      </c>
      <c r="I27" s="25">
        <v>7</v>
      </c>
      <c r="J27" s="25">
        <v>8</v>
      </c>
      <c r="K27" s="25">
        <v>9</v>
      </c>
      <c r="L27" s="25">
        <v>10</v>
      </c>
      <c r="M27" s="25">
        <v>11</v>
      </c>
      <c r="N27" s="25">
        <v>12</v>
      </c>
      <c r="O27" s="25" t="s">
        <v>21</v>
      </c>
      <c r="Q27" s="25" t="s">
        <v>4</v>
      </c>
      <c r="R27" s="32" t="s">
        <v>38</v>
      </c>
      <c r="S27" s="32" t="s">
        <v>28</v>
      </c>
    </row>
    <row r="28" spans="2:19" x14ac:dyDescent="0.25">
      <c r="B28" s="26">
        <v>2012</v>
      </c>
      <c r="C28" s="27"/>
      <c r="D28" s="27"/>
      <c r="E28" s="27"/>
      <c r="F28" s="27"/>
      <c r="G28" s="27"/>
      <c r="H28" s="27"/>
      <c r="I28" s="27">
        <v>3373.38</v>
      </c>
      <c r="J28" s="27">
        <v>3611.14</v>
      </c>
      <c r="K28" s="27">
        <v>5589.44</v>
      </c>
      <c r="L28" s="27">
        <v>7702.72</v>
      </c>
      <c r="M28" s="27">
        <v>6026.64</v>
      </c>
      <c r="N28" s="27">
        <v>7333.26</v>
      </c>
      <c r="O28" s="27">
        <f t="shared" ref="O28:O38" si="2">SUM(C28:N28)</f>
        <v>33636.58</v>
      </c>
      <c r="Q28" s="15">
        <v>1</v>
      </c>
      <c r="R28" s="15">
        <v>8092.4644444444439</v>
      </c>
      <c r="S28" s="15">
        <v>809.24644444444448</v>
      </c>
    </row>
    <row r="29" spans="2:19" x14ac:dyDescent="0.25">
      <c r="B29" s="26">
        <v>2013</v>
      </c>
      <c r="C29" s="27">
        <v>9440.0300000000007</v>
      </c>
      <c r="D29" s="27">
        <v>9116.7900000000009</v>
      </c>
      <c r="E29" s="27">
        <v>7404.7</v>
      </c>
      <c r="F29" s="27">
        <v>9321.8799999999992</v>
      </c>
      <c r="G29" s="27">
        <v>7423.18</v>
      </c>
      <c r="H29" s="27">
        <v>4553.6899999999996</v>
      </c>
      <c r="I29" s="27">
        <v>3413.31</v>
      </c>
      <c r="J29" s="27">
        <v>4148.33</v>
      </c>
      <c r="K29" s="27">
        <v>3337.34</v>
      </c>
      <c r="L29" s="27">
        <v>6284.13</v>
      </c>
      <c r="M29" s="27">
        <v>11431.23</v>
      </c>
      <c r="N29" s="27">
        <v>7861.97</v>
      </c>
      <c r="O29" s="27">
        <f t="shared" si="2"/>
        <v>83736.58</v>
      </c>
      <c r="Q29" s="15">
        <v>2</v>
      </c>
      <c r="R29" s="17">
        <v>7400.4929999999986</v>
      </c>
      <c r="S29" s="15">
        <v>740.04933333333327</v>
      </c>
    </row>
    <row r="30" spans="2:19" x14ac:dyDescent="0.25">
      <c r="B30" s="26">
        <v>2014</v>
      </c>
      <c r="C30" s="27">
        <v>11094.72</v>
      </c>
      <c r="D30" s="27">
        <v>7292.41</v>
      </c>
      <c r="E30" s="27">
        <v>9618.7900000000009</v>
      </c>
      <c r="F30" s="27">
        <v>9201.6</v>
      </c>
      <c r="G30" s="27">
        <v>7474.57</v>
      </c>
      <c r="H30" s="27">
        <v>4377.01</v>
      </c>
      <c r="I30" s="27">
        <v>3989.19</v>
      </c>
      <c r="J30" s="27">
        <v>3894.8</v>
      </c>
      <c r="K30" s="27">
        <v>6085.5</v>
      </c>
      <c r="L30" s="27">
        <v>8439.65</v>
      </c>
      <c r="M30" s="27">
        <v>10034.44</v>
      </c>
      <c r="N30" s="27">
        <v>7081.06</v>
      </c>
      <c r="O30" s="27">
        <f t="shared" si="2"/>
        <v>88583.74</v>
      </c>
      <c r="Q30" s="15">
        <v>3</v>
      </c>
      <c r="R30" s="15">
        <v>9007.1433333333334</v>
      </c>
      <c r="S30" s="15">
        <v>900.71433333333323</v>
      </c>
    </row>
    <row r="31" spans="2:19" x14ac:dyDescent="0.25">
      <c r="B31" s="26">
        <v>2015</v>
      </c>
      <c r="C31" s="27">
        <v>10551.32</v>
      </c>
      <c r="D31" s="27">
        <v>8540.23</v>
      </c>
      <c r="E31" s="27">
        <v>9371.91</v>
      </c>
      <c r="F31" s="27">
        <v>8444.7900000000009</v>
      </c>
      <c r="G31" s="27">
        <v>7801.44</v>
      </c>
      <c r="H31" s="27">
        <v>5197.5600000000004</v>
      </c>
      <c r="I31" s="27">
        <v>5420.1189999999997</v>
      </c>
      <c r="J31" s="27">
        <v>3985.85</v>
      </c>
      <c r="K31" s="27">
        <v>3719.28</v>
      </c>
      <c r="L31" s="27">
        <v>8578.8070000000007</v>
      </c>
      <c r="M31" s="27">
        <v>8550.8700000000008</v>
      </c>
      <c r="N31" s="27">
        <v>7353.96</v>
      </c>
      <c r="O31" s="27">
        <f t="shared" si="2"/>
        <v>87516.135999999999</v>
      </c>
      <c r="Q31" s="15">
        <v>4</v>
      </c>
      <c r="R31" s="15">
        <v>7942.764444444445</v>
      </c>
      <c r="S31" s="15">
        <v>794.27644444444434</v>
      </c>
    </row>
    <row r="32" spans="2:19" x14ac:dyDescent="0.25">
      <c r="B32" s="26">
        <v>2016</v>
      </c>
      <c r="C32" s="27">
        <v>7930.48</v>
      </c>
      <c r="D32" s="27">
        <v>7612.3</v>
      </c>
      <c r="E32" s="27">
        <v>8360.9</v>
      </c>
      <c r="F32" s="27">
        <v>6672.21</v>
      </c>
      <c r="G32" s="27">
        <v>5819.71</v>
      </c>
      <c r="H32" s="27">
        <v>6486.38</v>
      </c>
      <c r="I32" s="27">
        <v>4464.83</v>
      </c>
      <c r="J32" s="27">
        <v>4632.21</v>
      </c>
      <c r="K32" s="27">
        <v>4473.5230000000001</v>
      </c>
      <c r="L32" s="27">
        <v>8263.98</v>
      </c>
      <c r="M32" s="27">
        <v>6006.26</v>
      </c>
      <c r="N32" s="27">
        <v>10838.62</v>
      </c>
      <c r="O32" s="27">
        <f t="shared" si="2"/>
        <v>81561.402999999991</v>
      </c>
      <c r="Q32" s="15">
        <v>5</v>
      </c>
      <c r="R32" s="15">
        <v>6856.03</v>
      </c>
      <c r="S32" s="15">
        <v>685.60300000000007</v>
      </c>
    </row>
    <row r="33" spans="2:19" x14ac:dyDescent="0.25">
      <c r="B33" s="26">
        <v>2017</v>
      </c>
      <c r="C33" s="27">
        <v>7716.2</v>
      </c>
      <c r="D33" s="27">
        <v>8662.9969999999994</v>
      </c>
      <c r="E33" s="27">
        <v>11402.34</v>
      </c>
      <c r="F33" s="27">
        <v>8396.26</v>
      </c>
      <c r="G33" s="27">
        <v>9202.2199999999993</v>
      </c>
      <c r="H33" s="27">
        <v>4772.2</v>
      </c>
      <c r="I33" s="27">
        <v>3429.24</v>
      </c>
      <c r="J33" s="27">
        <v>4863.45</v>
      </c>
      <c r="K33" s="27">
        <v>3628.2</v>
      </c>
      <c r="L33" s="27">
        <v>10530.52</v>
      </c>
      <c r="M33" s="27">
        <v>11084.52</v>
      </c>
      <c r="N33" s="27">
        <v>7759.56</v>
      </c>
      <c r="O33" s="27">
        <f t="shared" si="2"/>
        <v>91447.706999999995</v>
      </c>
      <c r="Q33" s="15">
        <v>6</v>
      </c>
      <c r="R33" s="15">
        <v>4723.2377777777765</v>
      </c>
      <c r="S33" s="15">
        <v>472.32377777777776</v>
      </c>
    </row>
    <row r="34" spans="2:19" x14ac:dyDescent="0.25">
      <c r="B34" s="26">
        <v>2018</v>
      </c>
      <c r="C34" s="27">
        <v>9082.49</v>
      </c>
      <c r="D34" s="27">
        <v>9258.8799999999992</v>
      </c>
      <c r="E34" s="27">
        <v>8000.06</v>
      </c>
      <c r="F34" s="27">
        <v>7164.73</v>
      </c>
      <c r="G34" s="27">
        <v>7499.11</v>
      </c>
      <c r="H34" s="27">
        <v>5181.74</v>
      </c>
      <c r="I34" s="27">
        <v>5823.42</v>
      </c>
      <c r="J34" s="27">
        <v>3901.7</v>
      </c>
      <c r="K34" s="27">
        <v>5618.1019999999999</v>
      </c>
      <c r="L34" s="27">
        <v>8578.31</v>
      </c>
      <c r="M34" s="27">
        <v>8475.69</v>
      </c>
      <c r="N34" s="27">
        <v>6677.24</v>
      </c>
      <c r="O34" s="27">
        <f t="shared" si="2"/>
        <v>85261.472000000009</v>
      </c>
      <c r="Q34" s="15">
        <v>7</v>
      </c>
      <c r="R34" s="15">
        <v>4018.9143333333332</v>
      </c>
      <c r="S34" s="15">
        <v>401.89144444444446</v>
      </c>
    </row>
    <row r="35" spans="2:19" x14ac:dyDescent="0.25">
      <c r="B35" s="26">
        <v>2019</v>
      </c>
      <c r="C35" s="27">
        <v>8758.89</v>
      </c>
      <c r="D35" s="27">
        <v>9486.2800000000007</v>
      </c>
      <c r="E35" s="27">
        <v>9560.61</v>
      </c>
      <c r="F35" s="27">
        <v>8443.7000000000007</v>
      </c>
      <c r="G35" s="27">
        <v>5752.82</v>
      </c>
      <c r="H35" s="27">
        <v>4749.4799999999996</v>
      </c>
      <c r="I35" s="27">
        <v>2851.6</v>
      </c>
      <c r="J35" s="27">
        <v>3031.5</v>
      </c>
      <c r="K35" s="27">
        <v>4019.33</v>
      </c>
      <c r="L35" s="27">
        <v>7459.83</v>
      </c>
      <c r="M35" s="27">
        <v>4570.1000000000004</v>
      </c>
      <c r="N35" s="27">
        <v>8935.36</v>
      </c>
      <c r="O35" s="27">
        <f t="shared" si="2"/>
        <v>77619.5</v>
      </c>
      <c r="Q35" s="15">
        <v>8</v>
      </c>
      <c r="R35" s="15">
        <v>3919.5431111111111</v>
      </c>
      <c r="S35" s="15">
        <v>391.95433333333335</v>
      </c>
    </row>
    <row r="36" spans="2:19" x14ac:dyDescent="0.25">
      <c r="B36" s="26">
        <v>2020</v>
      </c>
      <c r="C36" s="27">
        <v>4473.04</v>
      </c>
      <c r="D36" s="27">
        <v>4189.66</v>
      </c>
      <c r="E36" s="27">
        <v>9085.4699999999993</v>
      </c>
      <c r="F36" s="27">
        <v>8076.1</v>
      </c>
      <c r="G36" s="27">
        <v>6616.54</v>
      </c>
      <c r="H36" s="27">
        <v>3000.38</v>
      </c>
      <c r="I36" s="27">
        <v>3499.65</v>
      </c>
      <c r="J36" s="27">
        <v>3503.02</v>
      </c>
      <c r="K36" s="27">
        <v>5299.6670000000004</v>
      </c>
      <c r="L36" s="27">
        <v>6346.0370000000003</v>
      </c>
      <c r="M36" s="27">
        <v>8180.19</v>
      </c>
      <c r="N36" s="27">
        <v>7192.78</v>
      </c>
      <c r="O36" s="27">
        <f t="shared" si="2"/>
        <v>69462.534</v>
      </c>
      <c r="Q36" s="15">
        <v>9</v>
      </c>
      <c r="R36" s="15">
        <v>4538.2768888888895</v>
      </c>
      <c r="S36" s="15">
        <v>453.82766666666669</v>
      </c>
    </row>
    <row r="37" spans="2:19" x14ac:dyDescent="0.25">
      <c r="B37" s="26">
        <v>2021</v>
      </c>
      <c r="C37" s="27">
        <v>3785.01</v>
      </c>
      <c r="D37" s="27">
        <v>2444.89</v>
      </c>
      <c r="E37" s="27">
        <v>8259.51</v>
      </c>
      <c r="F37" s="27">
        <v>5763.61</v>
      </c>
      <c r="G37" s="27">
        <v>4114.68</v>
      </c>
      <c r="H37" s="27">
        <v>4190.7</v>
      </c>
      <c r="I37" s="27">
        <v>3278.87</v>
      </c>
      <c r="J37" s="27">
        <v>3315.0279999999998</v>
      </c>
      <c r="K37" s="27">
        <v>4663.55</v>
      </c>
      <c r="L37" s="27">
        <v>5471.1</v>
      </c>
      <c r="M37" s="27">
        <v>6696.29</v>
      </c>
      <c r="N37" s="27">
        <v>8677.3590000000004</v>
      </c>
      <c r="O37" s="27">
        <f t="shared" si="2"/>
        <v>60660.597000000009</v>
      </c>
      <c r="Q37" s="15">
        <v>10</v>
      </c>
      <c r="R37" s="15">
        <v>7772.4848888888891</v>
      </c>
      <c r="S37" s="15">
        <v>777.24855555555553</v>
      </c>
    </row>
    <row r="38" spans="2:19" x14ac:dyDescent="0.25">
      <c r="B38" s="26">
        <v>2022</v>
      </c>
      <c r="C38" s="27">
        <v>9143.6200000000008</v>
      </c>
      <c r="D38" s="27">
        <v>9249.48</v>
      </c>
      <c r="E38" s="27">
        <v>10137.959999999999</v>
      </c>
      <c r="F38" s="27">
        <v>9612.24</v>
      </c>
      <c r="G38" s="27">
        <v>4716.8599999999997</v>
      </c>
      <c r="H38" s="27">
        <v>6226.36</v>
      </c>
      <c r="I38" s="27">
        <v>4081.02</v>
      </c>
      <c r="J38" s="27">
        <v>2677.32</v>
      </c>
      <c r="K38" s="27">
        <v>368.38</v>
      </c>
      <c r="L38" s="27"/>
      <c r="M38" s="27"/>
      <c r="N38" s="27"/>
      <c r="O38" s="27">
        <f t="shared" si="2"/>
        <v>56213.239999999991</v>
      </c>
      <c r="Q38" s="15">
        <v>11</v>
      </c>
      <c r="R38" s="15">
        <v>8336.6211111111115</v>
      </c>
      <c r="S38" s="15">
        <v>833.66211111111113</v>
      </c>
    </row>
    <row r="39" spans="2:19" x14ac:dyDescent="0.25">
      <c r="B39" s="28" t="s">
        <v>37</v>
      </c>
      <c r="C39" s="29">
        <f t="shared" ref="C39:N39" si="3">AVERAGE(C29:C37)</f>
        <v>8092.4644444444439</v>
      </c>
      <c r="D39" s="29">
        <f t="shared" si="3"/>
        <v>7400.4929999999986</v>
      </c>
      <c r="E39" s="29">
        <f t="shared" si="3"/>
        <v>9007.1433333333334</v>
      </c>
      <c r="F39" s="29">
        <f t="shared" si="3"/>
        <v>7942.764444444445</v>
      </c>
      <c r="G39" s="29">
        <f t="shared" si="3"/>
        <v>6856.03</v>
      </c>
      <c r="H39" s="29">
        <f t="shared" si="3"/>
        <v>4723.2377777777765</v>
      </c>
      <c r="I39" s="29">
        <f t="shared" si="3"/>
        <v>4018.9143333333332</v>
      </c>
      <c r="J39" s="29">
        <f t="shared" si="3"/>
        <v>3919.5431111111111</v>
      </c>
      <c r="K39" s="29">
        <f t="shared" si="3"/>
        <v>4538.2768888888895</v>
      </c>
      <c r="L39" s="29">
        <f t="shared" si="3"/>
        <v>7772.4848888888891</v>
      </c>
      <c r="M39" s="29">
        <f t="shared" si="3"/>
        <v>8336.6211111111115</v>
      </c>
      <c r="N39" s="29">
        <f>AVERAGE(N29:N37)</f>
        <v>8041.9898888888893</v>
      </c>
      <c r="O39" s="29">
        <f>AVERAGE(O28:O37)</f>
        <v>75948.62490000001</v>
      </c>
      <c r="Q39" s="15">
        <v>12</v>
      </c>
      <c r="R39" s="15">
        <v>8041.9898888888893</v>
      </c>
      <c r="S39" s="15">
        <v>804.19900000000007</v>
      </c>
    </row>
    <row r="40" spans="2:19" x14ac:dyDescent="0.25">
      <c r="Q40" s="31" t="s">
        <v>21</v>
      </c>
      <c r="R40" s="31">
        <f>+SUM(R28:R39)</f>
        <v>80649.963222222214</v>
      </c>
      <c r="S40" s="31">
        <f>+SUM(S28:S39)</f>
        <v>8064.9964444444449</v>
      </c>
    </row>
  </sheetData>
  <pageMargins left="0.25" right="0.25" top="0.75" bottom="0.75" header="0.3" footer="0.3"/>
  <pageSetup paperSize="17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D3783AF-DCE2-4301-90DB-CE9DAB636AC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RTUNITASM</vt:lpstr>
      <vt:lpstr>Ryegate</vt:lpstr>
      <vt:lpstr>Sheffield</vt:lpstr>
      <vt:lpstr>Exhibit</vt:lpstr>
      <vt:lpstr>Ryegate!Print_Area</vt:lpstr>
      <vt:lpstr>Sheffield!Print_Area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Shawn Enterline</dc:creator>
  <cp:lastModifiedBy>Shawn Enterline</cp:lastModifiedBy>
  <cp:lastPrinted>2022-09-12T17:16:49Z</cp:lastPrinted>
  <dcterms:created xsi:type="dcterms:W3CDTF">2021-09-24T19:30:01Z</dcterms:created>
  <dcterms:modified xsi:type="dcterms:W3CDTF">2022-09-12T17:17:02Z</dcterms:modified>
</cp:coreProperties>
</file>