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N:\Filings\Energy Efficiency Charge\"/>
    </mc:Choice>
  </mc:AlternateContent>
  <xr:revisionPtr revIDLastSave="0" documentId="13_ncr:1_{55131026-3FC9-4F76-AC79-1955995521D2}" xr6:coauthVersionLast="45" xr6:coauthVersionMax="45" xr10:uidLastSave="{00000000-0000-0000-0000-000000000000}"/>
  <bookViews>
    <workbookView xWindow="810" yWindow="-120" windowWidth="28110" windowHeight="16440" xr2:uid="{00000000-000D-0000-FFFF-FFFF00000000}"/>
  </bookViews>
  <sheets>
    <sheet name="EEC Rate Development" sheetId="1" r:id="rId1"/>
    <sheet name="Lookups" sheetId="4" state="hidden" r:id="rId2"/>
    <sheet name="Lighting Reconciliation" sheetId="2" state="hidden" r:id="rId3"/>
    <sheet name="Uncollectibles" sheetId="3" r:id="rId4"/>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8" i="1" l="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Y31" i="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c r="E14" i="2"/>
  <c r="C14" i="2"/>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E37" i="2" l="1"/>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<sst xmlns="http://schemas.openxmlformats.org/spreadsheetml/2006/main" count="385" uniqueCount="104">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</sst>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2"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4">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3" fontId="6" fillId="0" borderId="0" xfId="0" applyNumberFormat="1" applyFont="1" applyAlignment="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110" zoomScaleNormal="110" workbookViewId="0">
      <pane xSplit="1" ySplit="11" topLeftCell="K12" activePane="bottomRight" state="frozen"/>
      <selection pane="topRight" activeCell="B1" sqref="B1"/>
      <selection pane="bottomLeft" activeCell="A14" sqref="A14"/>
      <selection pane="bottomRight" activeCell="N18" sqref="N18"/>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205" customWidth="1"/>
    <col min="15" max="15" width="13.28515625" style="39" customWidth="1"/>
    <col min="16" max="16" width="14.140625" style="39" customWidth="1"/>
    <col min="17" max="17" width="14.7109375" style="206" customWidth="1"/>
    <col min="18" max="18" width="15.5703125" style="206" customWidth="1"/>
    <col min="19" max="19" width="12.7109375" style="206" customWidth="1"/>
    <col min="20" max="20" width="11.5703125" style="20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203" t="s">
        <v>99</v>
      </c>
    </row>
    <row r="2" spans="1:35" ht="15.75" x14ac:dyDescent="0.25">
      <c r="A2" s="204" t="s">
        <v>100</v>
      </c>
      <c r="B2" s="12"/>
      <c r="D2" s="12"/>
      <c r="F2" s="12"/>
      <c r="G2" s="12"/>
      <c r="H2" s="12"/>
      <c r="I2" s="12"/>
      <c r="J2" s="12"/>
      <c r="K2" s="12"/>
      <c r="L2" s="12"/>
      <c r="M2" s="12"/>
      <c r="N2" s="413"/>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5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56" t="s">
        <v>63</v>
      </c>
      <c r="B5" s="6">
        <v>2020</v>
      </c>
      <c r="C5" s="35"/>
      <c r="D5" s="12"/>
      <c r="E5" s="353" t="s">
        <v>62</v>
      </c>
      <c r="F5" s="354"/>
      <c r="G5" s="354"/>
      <c r="H5" s="354"/>
      <c r="I5" s="354"/>
      <c r="J5" s="355"/>
      <c r="K5" s="12"/>
      <c r="L5" s="12"/>
      <c r="M5" s="12"/>
      <c r="N5" s="12"/>
      <c r="O5" s="12"/>
      <c r="P5" s="12"/>
      <c r="Q5" s="12"/>
      <c r="R5" s="12"/>
      <c r="S5" s="12"/>
      <c r="T5" s="12"/>
      <c r="U5" s="12"/>
      <c r="V5" s="12"/>
      <c r="W5" s="12"/>
      <c r="X5" s="12"/>
      <c r="Y5" s="12"/>
      <c r="Z5" s="12"/>
      <c r="AA5" s="12"/>
      <c r="AB5" s="12"/>
      <c r="AC5" s="12"/>
    </row>
    <row r="6" spans="1:35" ht="15.75" x14ac:dyDescent="0.25">
      <c r="A6" s="156" t="s">
        <v>65</v>
      </c>
      <c r="B6" s="6">
        <v>2021</v>
      </c>
      <c r="C6" s="12"/>
      <c r="D6" s="400" t="s">
        <v>94</v>
      </c>
      <c r="E6" s="400"/>
      <c r="F6" s="400"/>
      <c r="G6" s="400"/>
      <c r="H6" s="400"/>
      <c r="I6" s="400"/>
      <c r="J6" s="400"/>
      <c r="K6" s="400"/>
      <c r="L6" s="400"/>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46" t="s">
        <v>101</v>
      </c>
      <c r="B8" s="394" t="s">
        <v>3</v>
      </c>
      <c r="C8" s="395"/>
      <c r="D8" s="395"/>
      <c r="E8" s="396"/>
      <c r="F8" s="397" t="s">
        <v>70</v>
      </c>
      <c r="G8" s="398"/>
      <c r="H8" s="398"/>
      <c r="I8" s="398"/>
      <c r="J8" s="398"/>
      <c r="K8" s="398"/>
      <c r="L8" s="398"/>
      <c r="M8" s="398"/>
      <c r="N8" s="398"/>
      <c r="O8" s="398"/>
      <c r="P8" s="398"/>
      <c r="Q8" s="398"/>
      <c r="R8" s="399"/>
      <c r="S8" s="382" t="s">
        <v>9</v>
      </c>
      <c r="T8" s="383"/>
      <c r="U8" s="383"/>
      <c r="V8" s="383"/>
      <c r="W8" s="383"/>
      <c r="X8" s="383"/>
      <c r="Y8" s="383"/>
      <c r="Z8" s="383"/>
      <c r="AA8" s="383"/>
      <c r="AB8" s="383"/>
      <c r="AC8" s="383"/>
      <c r="AD8" s="384"/>
      <c r="AE8" s="18"/>
    </row>
    <row r="9" spans="1:35" s="213" customFormat="1" ht="19.5" customHeight="1" thickBot="1" x14ac:dyDescent="0.25">
      <c r="A9" s="312" t="s">
        <v>84</v>
      </c>
      <c r="B9" s="207"/>
      <c r="C9" s="208"/>
      <c r="D9" s="209"/>
      <c r="E9" s="210"/>
      <c r="F9" s="380" t="s">
        <v>13</v>
      </c>
      <c r="G9" s="380"/>
      <c r="H9" s="380"/>
      <c r="I9" s="380"/>
      <c r="J9" s="381"/>
      <c r="K9" s="376" t="s">
        <v>8</v>
      </c>
      <c r="L9" s="377"/>
      <c r="M9" s="377"/>
      <c r="N9" s="377"/>
      <c r="O9" s="377"/>
      <c r="P9" s="377"/>
      <c r="Q9" s="378"/>
      <c r="R9" s="139"/>
      <c r="S9" s="379" t="s">
        <v>42</v>
      </c>
      <c r="T9" s="380"/>
      <c r="U9" s="380"/>
      <c r="V9" s="381"/>
      <c r="W9" s="376" t="s">
        <v>8</v>
      </c>
      <c r="X9" s="377"/>
      <c r="Y9" s="377"/>
      <c r="Z9" s="377"/>
      <c r="AA9" s="377"/>
      <c r="AB9" s="377"/>
      <c r="AC9" s="378"/>
      <c r="AD9" s="81"/>
      <c r="AE9" s="211"/>
      <c r="AF9" s="212"/>
      <c r="AG9" s="212"/>
    </row>
    <row r="10" spans="1:35" s="217" customFormat="1" ht="13.5" thickBot="1" x14ac:dyDescent="0.25">
      <c r="A10" s="313"/>
      <c r="B10" s="45" t="s">
        <v>66</v>
      </c>
      <c r="C10" s="214" t="s">
        <v>14</v>
      </c>
      <c r="D10" s="140" t="s">
        <v>16</v>
      </c>
      <c r="E10" s="20" t="s">
        <v>17</v>
      </c>
      <c r="F10" s="48" t="s">
        <v>66</v>
      </c>
      <c r="G10" s="215" t="s">
        <v>18</v>
      </c>
      <c r="H10" s="141" t="s">
        <v>19</v>
      </c>
      <c r="I10" s="141" t="s">
        <v>91</v>
      </c>
      <c r="J10" s="33" t="s">
        <v>7</v>
      </c>
      <c r="K10" s="67" t="s">
        <v>66</v>
      </c>
      <c r="L10" s="214" t="s">
        <v>18</v>
      </c>
      <c r="M10" s="216"/>
      <c r="N10" s="388" t="s">
        <v>22</v>
      </c>
      <c r="O10" s="389"/>
      <c r="P10" s="390"/>
      <c r="Q10" s="25" t="s">
        <v>7</v>
      </c>
      <c r="R10" s="47" t="s">
        <v>17</v>
      </c>
      <c r="S10" s="48" t="s">
        <v>66</v>
      </c>
      <c r="T10" s="215" t="s">
        <v>18</v>
      </c>
      <c r="U10" s="141" t="s">
        <v>19</v>
      </c>
      <c r="V10" s="33" t="s">
        <v>7</v>
      </c>
      <c r="W10" s="48" t="s">
        <v>66</v>
      </c>
      <c r="X10" s="215" t="s">
        <v>18</v>
      </c>
      <c r="Y10" s="141"/>
      <c r="Z10" s="391" t="s">
        <v>22</v>
      </c>
      <c r="AA10" s="392"/>
      <c r="AB10" s="393"/>
      <c r="AC10" s="137" t="s">
        <v>7</v>
      </c>
      <c r="AD10" s="36" t="s">
        <v>7</v>
      </c>
      <c r="AE10" s="127" t="s">
        <v>10</v>
      </c>
      <c r="AF10" s="364" t="s">
        <v>68</v>
      </c>
      <c r="AG10" s="365"/>
      <c r="AH10" s="214"/>
      <c r="AI10" s="214"/>
    </row>
    <row r="11" spans="1:35" s="217" customFormat="1" ht="13.5" thickBot="1" x14ac:dyDescent="0.25">
      <c r="A11" s="314"/>
      <c r="B11" s="45" t="s">
        <v>67</v>
      </c>
      <c r="C11" s="214" t="s">
        <v>15</v>
      </c>
      <c r="D11" s="140" t="s">
        <v>6</v>
      </c>
      <c r="E11" s="20" t="s">
        <v>3</v>
      </c>
      <c r="F11" s="45" t="s">
        <v>67</v>
      </c>
      <c r="G11" s="214" t="s">
        <v>15</v>
      </c>
      <c r="H11" s="140" t="s">
        <v>6</v>
      </c>
      <c r="I11" s="140" t="s">
        <v>90</v>
      </c>
      <c r="J11" s="20" t="s">
        <v>40</v>
      </c>
      <c r="K11" s="67" t="s">
        <v>67</v>
      </c>
      <c r="L11" s="214" t="s">
        <v>15</v>
      </c>
      <c r="M11" s="216" t="s">
        <v>5</v>
      </c>
      <c r="N11" s="218" t="s">
        <v>20</v>
      </c>
      <c r="O11" s="140" t="s">
        <v>21</v>
      </c>
      <c r="P11" s="20" t="s">
        <v>7</v>
      </c>
      <c r="Q11" s="25" t="s">
        <v>41</v>
      </c>
      <c r="R11" s="47" t="s">
        <v>4</v>
      </c>
      <c r="S11" s="45" t="s">
        <v>67</v>
      </c>
      <c r="T11" s="214" t="s">
        <v>15</v>
      </c>
      <c r="U11" s="140" t="s">
        <v>6</v>
      </c>
      <c r="V11" s="20" t="s">
        <v>40</v>
      </c>
      <c r="W11" s="45" t="s">
        <v>67</v>
      </c>
      <c r="X11" s="214" t="s">
        <v>15</v>
      </c>
      <c r="Y11" s="140" t="s">
        <v>5</v>
      </c>
      <c r="Z11" s="219" t="s">
        <v>20</v>
      </c>
      <c r="AA11" s="141" t="s">
        <v>21</v>
      </c>
      <c r="AB11" s="33" t="s">
        <v>7</v>
      </c>
      <c r="AC11" s="25" t="s">
        <v>41</v>
      </c>
      <c r="AD11" s="36" t="s">
        <v>25</v>
      </c>
      <c r="AE11" s="128" t="s">
        <v>95</v>
      </c>
      <c r="AF11" s="366"/>
      <c r="AG11" s="367"/>
      <c r="AH11" s="214"/>
      <c r="AI11" s="214"/>
    </row>
    <row r="12" spans="1:35" ht="26.25" customHeight="1" thickTop="1" x14ac:dyDescent="0.2">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372"/>
      <c r="AG12" s="373"/>
      <c r="AI12" s="227"/>
    </row>
    <row r="13" spans="1:35" s="235" customFormat="1" ht="15" x14ac:dyDescent="0.35">
      <c r="A13" s="55" t="s">
        <v>46</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374"/>
      <c r="AG13" s="375"/>
      <c r="AI13" s="228"/>
    </row>
    <row r="14" spans="1:35" s="235" customFormat="1" x14ac:dyDescent="0.2">
      <c r="A14" s="143" t="s">
        <v>71</v>
      </c>
      <c r="B14" s="79" t="s">
        <v>44</v>
      </c>
      <c r="C14" s="236">
        <v>0</v>
      </c>
      <c r="D14" s="237">
        <v>0</v>
      </c>
      <c r="E14" s="118">
        <f>SUM(C14:D14)</f>
        <v>0</v>
      </c>
      <c r="F14" s="176" t="s">
        <v>44</v>
      </c>
      <c r="G14" s="236">
        <v>0</v>
      </c>
      <c r="H14" s="237">
        <v>0</v>
      </c>
      <c r="I14" s="237">
        <v>0</v>
      </c>
      <c r="J14" s="118">
        <f>SUM(G14:I14)</f>
        <v>0</v>
      </c>
      <c r="K14" s="177" t="s">
        <v>44</v>
      </c>
      <c r="L14" s="236">
        <v>0</v>
      </c>
      <c r="M14" s="238">
        <v>0</v>
      </c>
      <c r="N14" s="239">
        <v>0</v>
      </c>
      <c r="O14" s="237">
        <v>0</v>
      </c>
      <c r="P14" s="118">
        <f>N14+O14</f>
        <v>0</v>
      </c>
      <c r="Q14" s="34">
        <f>L14+M14+P14</f>
        <v>0</v>
      </c>
      <c r="R14" s="68">
        <f>Q14+J14</f>
        <v>0</v>
      </c>
      <c r="S14" s="176" t="s">
        <v>44</v>
      </c>
      <c r="T14" s="240">
        <v>0</v>
      </c>
      <c r="U14" s="241">
        <v>0</v>
      </c>
      <c r="V14" s="118">
        <f>T14+U14</f>
        <v>0</v>
      </c>
      <c r="W14" s="176" t="s">
        <v>44</v>
      </c>
      <c r="X14" s="240">
        <v>0</v>
      </c>
      <c r="Y14" s="241">
        <v>0</v>
      </c>
      <c r="Z14" s="242">
        <v>0</v>
      </c>
      <c r="AA14" s="241">
        <v>0</v>
      </c>
      <c r="AB14" s="118">
        <f>Z14+AA14</f>
        <v>0</v>
      </c>
      <c r="AC14" s="34">
        <f>X14+Y14+AB14</f>
        <v>0</v>
      </c>
      <c r="AD14" s="125">
        <f>V14+AC14</f>
        <v>0</v>
      </c>
      <c r="AE14" s="27">
        <v>0</v>
      </c>
      <c r="AF14" s="360">
        <f>AE14+AD14+R14+E14</f>
        <v>0</v>
      </c>
      <c r="AG14" s="361"/>
      <c r="AI14" s="228"/>
    </row>
    <row r="15" spans="1:35" s="15" customFormat="1" ht="15" x14ac:dyDescent="0.35">
      <c r="A15" s="315" t="s">
        <v>98</v>
      </c>
      <c r="B15" s="333" t="s">
        <v>44</v>
      </c>
      <c r="C15" s="334">
        <v>0</v>
      </c>
      <c r="D15" s="335">
        <v>0</v>
      </c>
      <c r="E15" s="336">
        <f>SUM(C15:D15)</f>
        <v>0</v>
      </c>
      <c r="F15" s="187" t="s">
        <v>44</v>
      </c>
      <c r="G15" s="334">
        <v>0</v>
      </c>
      <c r="H15" s="335">
        <v>0</v>
      </c>
      <c r="I15" s="335">
        <v>0</v>
      </c>
      <c r="J15" s="336">
        <f>SUM(G15:I15)</f>
        <v>0</v>
      </c>
      <c r="K15" s="337" t="s">
        <v>44</v>
      </c>
      <c r="L15" s="334">
        <v>0</v>
      </c>
      <c r="M15" s="338">
        <v>0</v>
      </c>
      <c r="N15" s="339">
        <v>0</v>
      </c>
      <c r="O15" s="335">
        <v>0</v>
      </c>
      <c r="P15" s="336">
        <f>N15+O15</f>
        <v>0</v>
      </c>
      <c r="Q15" s="340">
        <f>L15+M15+P15</f>
        <v>0</v>
      </c>
      <c r="R15" s="341">
        <f>Q15+J15</f>
        <v>0</v>
      </c>
      <c r="S15" s="187" t="s">
        <v>44</v>
      </c>
      <c r="T15" s="334">
        <v>0</v>
      </c>
      <c r="U15" s="335">
        <v>0</v>
      </c>
      <c r="V15" s="336">
        <f>T15+U15</f>
        <v>0</v>
      </c>
      <c r="W15" s="187" t="s">
        <v>44</v>
      </c>
      <c r="X15" s="334">
        <v>0</v>
      </c>
      <c r="Y15" s="335">
        <v>0</v>
      </c>
      <c r="Z15" s="339">
        <v>0</v>
      </c>
      <c r="AA15" s="335">
        <v>0</v>
      </c>
      <c r="AB15" s="336">
        <f>Z15+AA15</f>
        <v>0</v>
      </c>
      <c r="AC15" s="340">
        <f>X15+Y15+AB15</f>
        <v>0</v>
      </c>
      <c r="AD15" s="342">
        <f>V15+AC15</f>
        <v>0</v>
      </c>
      <c r="AE15" s="343">
        <v>0</v>
      </c>
      <c r="AF15" s="368">
        <f>AE15+AD15+R15+E15</f>
        <v>0</v>
      </c>
      <c r="AG15" s="369"/>
      <c r="AI15" s="16"/>
    </row>
    <row r="16" spans="1:35" s="235" customFormat="1" x14ac:dyDescent="0.2">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370">
        <f t="shared" si="1"/>
        <v>0</v>
      </c>
      <c r="AG16" s="371"/>
      <c r="AI16" s="228"/>
    </row>
    <row r="17" spans="1:35" s="235" customFormat="1" x14ac:dyDescent="0.2">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56"/>
      <c r="AG17" s="357"/>
      <c r="AI17" s="228"/>
    </row>
    <row r="18" spans="1:35" s="235" customFormat="1" x14ac:dyDescent="0.2">
      <c r="A18" s="65" t="s">
        <v>39</v>
      </c>
      <c r="B18" s="333" t="s">
        <v>44</v>
      </c>
      <c r="C18" s="248">
        <v>603181.48</v>
      </c>
      <c r="D18" s="249">
        <v>3768416.06</v>
      </c>
      <c r="E18" s="122">
        <f>SUM(C18:D18)</f>
        <v>4371597.54</v>
      </c>
      <c r="F18" s="187" t="s">
        <v>44</v>
      </c>
      <c r="G18" s="248">
        <f>119861.95+912.96</f>
        <v>120774.91</v>
      </c>
      <c r="H18" s="249">
        <v>1093612.67</v>
      </c>
      <c r="I18" s="249">
        <v>8397.07</v>
      </c>
      <c r="J18" s="122">
        <f>SUM(G18:I18)</f>
        <v>1222784.6499999999</v>
      </c>
      <c r="K18" s="337" t="s">
        <v>44</v>
      </c>
      <c r="L18" s="248">
        <v>193116.75</v>
      </c>
      <c r="M18" s="250">
        <v>3094981.3</v>
      </c>
      <c r="N18" s="251">
        <v>1679255.3599999999</v>
      </c>
      <c r="O18" s="249">
        <v>0</v>
      </c>
      <c r="P18" s="122">
        <f>SUM(N18:O18)</f>
        <v>1679255.3599999999</v>
      </c>
      <c r="Q18" s="117">
        <f>L18+M18+P18</f>
        <v>4967353.41</v>
      </c>
      <c r="R18" s="347">
        <f>Q18+J18</f>
        <v>6190138.0600000005</v>
      </c>
      <c r="S18" s="187" t="s">
        <v>44</v>
      </c>
      <c r="T18" s="252">
        <f>T19-T16</f>
        <v>0</v>
      </c>
      <c r="U18" s="253">
        <f>U19-U16</f>
        <v>0</v>
      </c>
      <c r="V18" s="122">
        <f>V19-V16</f>
        <v>0</v>
      </c>
      <c r="W18" s="187" t="s">
        <v>44</v>
      </c>
      <c r="X18" s="252">
        <f t="shared" ref="X18:AC18" si="2">X19-X16</f>
        <v>108608.74</v>
      </c>
      <c r="Y18" s="253">
        <f t="shared" si="2"/>
        <v>518113.4</v>
      </c>
      <c r="Z18" s="254">
        <f t="shared" si="2"/>
        <v>532834.13</v>
      </c>
      <c r="AA18" s="253">
        <f t="shared" si="2"/>
        <v>0</v>
      </c>
      <c r="AB18" s="122">
        <f t="shared" si="2"/>
        <v>532834.13</v>
      </c>
      <c r="AC18" s="117">
        <f t="shared" si="2"/>
        <v>1159556.27</v>
      </c>
      <c r="AD18" s="129">
        <f>AC18+V18</f>
        <v>1159556.27</v>
      </c>
      <c r="AE18" s="155">
        <v>0</v>
      </c>
      <c r="AF18" s="358">
        <f>AE18+AD18+R18+E18</f>
        <v>11721291.870000001</v>
      </c>
      <c r="AG18" s="359"/>
      <c r="AI18" s="228"/>
    </row>
    <row r="19" spans="1:35" s="13" customFormat="1" ht="13.5" customHeight="1" x14ac:dyDescent="0.2">
      <c r="A19" s="66" t="s">
        <v>92</v>
      </c>
      <c r="B19" s="79" t="s">
        <v>44</v>
      </c>
      <c r="C19" s="180">
        <f>C18+C16</f>
        <v>603181.48</v>
      </c>
      <c r="D19" s="181">
        <f>D18+D16</f>
        <v>3768416.06</v>
      </c>
      <c r="E19" s="118">
        <f>E18+E16</f>
        <v>4371597.54</v>
      </c>
      <c r="F19" s="176" t="s">
        <v>44</v>
      </c>
      <c r="G19" s="180">
        <f>G18+G16</f>
        <v>120774.91</v>
      </c>
      <c r="H19" s="181">
        <f>H18+H16</f>
        <v>1093612.67</v>
      </c>
      <c r="I19" s="181">
        <f>I18+I16</f>
        <v>8397.07</v>
      </c>
      <c r="J19" s="118">
        <f>J18+J16</f>
        <v>1222784.6499999999</v>
      </c>
      <c r="K19" s="177" t="s">
        <v>44</v>
      </c>
      <c r="L19" s="180">
        <f t="shared" ref="L19:R19" si="3">L18+L16</f>
        <v>193116.75</v>
      </c>
      <c r="M19" s="123">
        <f t="shared" si="3"/>
        <v>3094981.3</v>
      </c>
      <c r="N19" s="180">
        <f t="shared" si="3"/>
        <v>1679255.3599999999</v>
      </c>
      <c r="O19" s="181">
        <f t="shared" si="3"/>
        <v>0</v>
      </c>
      <c r="P19" s="123">
        <f t="shared" si="3"/>
        <v>1679255.3599999999</v>
      </c>
      <c r="Q19" s="126">
        <f t="shared" si="3"/>
        <v>4967353.41</v>
      </c>
      <c r="R19" s="126">
        <f t="shared" si="3"/>
        <v>6190138.0600000005</v>
      </c>
      <c r="S19" s="176" t="s">
        <v>44</v>
      </c>
      <c r="T19" s="150">
        <v>0</v>
      </c>
      <c r="U19" s="151">
        <v>0</v>
      </c>
      <c r="V19" s="123">
        <f>T19+U19</f>
        <v>0</v>
      </c>
      <c r="W19" s="176" t="s">
        <v>44</v>
      </c>
      <c r="X19" s="150">
        <v>108608.74</v>
      </c>
      <c r="Y19" s="151">
        <v>518113.4</v>
      </c>
      <c r="Z19" s="152">
        <v>532834.13</v>
      </c>
      <c r="AA19" s="151">
        <v>0</v>
      </c>
      <c r="AB19" s="123">
        <f>Z19+AA19</f>
        <v>532834.13</v>
      </c>
      <c r="AC19" s="126">
        <f>X19+Y19+AB19</f>
        <v>1159556.27</v>
      </c>
      <c r="AD19" s="130">
        <f>V19+AC19</f>
        <v>1159556.27</v>
      </c>
      <c r="AE19" s="27">
        <f>AE18+AE16</f>
        <v>0</v>
      </c>
      <c r="AF19" s="360">
        <f>SUM(AF16:AG18)</f>
        <v>11721291.870000001</v>
      </c>
      <c r="AG19" s="361"/>
      <c r="AI19" s="14"/>
    </row>
    <row r="20" spans="1:35" s="235" customFormat="1" x14ac:dyDescent="0.2">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56"/>
      <c r="AG20" s="357"/>
    </row>
    <row r="21" spans="1:35" s="255" customFormat="1" x14ac:dyDescent="0.2">
      <c r="A21" s="345" t="s">
        <v>23</v>
      </c>
      <c r="B21" s="85" t="s">
        <v>44</v>
      </c>
      <c r="C21" s="184" t="s">
        <v>44</v>
      </c>
      <c r="D21" s="185" t="s">
        <v>44</v>
      </c>
      <c r="E21" s="186">
        <v>4371597.54</v>
      </c>
      <c r="F21" s="187" t="s">
        <v>44</v>
      </c>
      <c r="G21" s="184" t="s">
        <v>44</v>
      </c>
      <c r="H21" s="184" t="s">
        <v>44</v>
      </c>
      <c r="I21" s="188">
        <v>8397.07</v>
      </c>
      <c r="J21" s="189" t="s">
        <v>44</v>
      </c>
      <c r="K21" s="187" t="s">
        <v>44</v>
      </c>
      <c r="L21" s="184" t="s">
        <v>44</v>
      </c>
      <c r="M21" s="190" t="s">
        <v>44</v>
      </c>
      <c r="N21" s="185" t="s">
        <v>44</v>
      </c>
      <c r="O21" s="184" t="s">
        <v>44</v>
      </c>
      <c r="P21" s="190" t="s">
        <v>44</v>
      </c>
      <c r="Q21" s="190" t="s">
        <v>44</v>
      </c>
      <c r="R21" s="186">
        <v>6190138.0600000005</v>
      </c>
      <c r="S21" s="187" t="s">
        <v>44</v>
      </c>
      <c r="T21" s="185" t="s">
        <v>44</v>
      </c>
      <c r="U21" s="184" t="s">
        <v>44</v>
      </c>
      <c r="V21" s="190" t="s">
        <v>44</v>
      </c>
      <c r="W21" s="187" t="s">
        <v>44</v>
      </c>
      <c r="X21" s="184" t="s">
        <v>44</v>
      </c>
      <c r="Y21" s="190" t="s">
        <v>44</v>
      </c>
      <c r="Z21" s="185" t="s">
        <v>44</v>
      </c>
      <c r="AA21" s="184" t="s">
        <v>44</v>
      </c>
      <c r="AB21" s="190" t="s">
        <v>44</v>
      </c>
      <c r="AC21" s="190" t="s">
        <v>44</v>
      </c>
      <c r="AD21" s="191">
        <v>1159556.27</v>
      </c>
      <c r="AE21" s="192">
        <v>0</v>
      </c>
      <c r="AF21" s="362">
        <v>11721291.870000001</v>
      </c>
      <c r="AG21" s="363"/>
    </row>
    <row r="22" spans="1:35" s="235" customFormat="1" x14ac:dyDescent="0.2">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49"/>
      <c r="AG22" s="350"/>
    </row>
    <row r="23" spans="1:35" s="269" customFormat="1" ht="13.5" thickBot="1" x14ac:dyDescent="0.25">
      <c r="A23" s="262" t="s">
        <v>11</v>
      </c>
      <c r="B23" s="263" t="s">
        <v>44</v>
      </c>
      <c r="C23" s="264" t="s">
        <v>44</v>
      </c>
      <c r="D23" s="264" t="s">
        <v>44</v>
      </c>
      <c r="E23" s="348">
        <f>E19-E21</f>
        <v>0</v>
      </c>
      <c r="F23" s="265" t="s">
        <v>44</v>
      </c>
      <c r="G23" s="264" t="s">
        <v>44</v>
      </c>
      <c r="H23" s="264" t="s">
        <v>44</v>
      </c>
      <c r="I23" s="196">
        <f>I19-I21</f>
        <v>0</v>
      </c>
      <c r="J23" s="197" t="s">
        <v>44</v>
      </c>
      <c r="K23" s="265" t="s">
        <v>44</v>
      </c>
      <c r="L23" s="264" t="s">
        <v>44</v>
      </c>
      <c r="M23" s="266" t="s">
        <v>44</v>
      </c>
      <c r="N23" s="267" t="s">
        <v>44</v>
      </c>
      <c r="O23" s="264" t="s">
        <v>44</v>
      </c>
      <c r="P23" s="266" t="s">
        <v>44</v>
      </c>
      <c r="Q23" s="266" t="s">
        <v>44</v>
      </c>
      <c r="R23" s="195">
        <f>R19-R21</f>
        <v>0</v>
      </c>
      <c r="S23" s="268" t="s">
        <v>44</v>
      </c>
      <c r="T23" s="267" t="s">
        <v>44</v>
      </c>
      <c r="U23" s="264" t="s">
        <v>44</v>
      </c>
      <c r="V23" s="266" t="s">
        <v>44</v>
      </c>
      <c r="W23" s="268" t="s">
        <v>44</v>
      </c>
      <c r="X23" s="264" t="s">
        <v>44</v>
      </c>
      <c r="Y23" s="266" t="s">
        <v>44</v>
      </c>
      <c r="Z23" s="267" t="s">
        <v>44</v>
      </c>
      <c r="AA23" s="264" t="s">
        <v>44</v>
      </c>
      <c r="AB23" s="266" t="s">
        <v>44</v>
      </c>
      <c r="AC23" s="266" t="s">
        <v>44</v>
      </c>
      <c r="AD23" s="198">
        <f>AD19-AD21</f>
        <v>0</v>
      </c>
      <c r="AE23" s="198">
        <f>AE19-AE21</f>
        <v>0</v>
      </c>
      <c r="AF23" s="351">
        <f>AF19-AF21</f>
        <v>0</v>
      </c>
      <c r="AG23" s="352"/>
    </row>
    <row r="24" spans="1:35" s="269" customFormat="1" ht="13.5" thickTop="1" x14ac:dyDescent="0.2">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3.5" thickBot="1" x14ac:dyDescent="0.25">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2">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x14ac:dyDescent="0.2">
      <c r="A27" s="93" t="s">
        <v>43</v>
      </c>
      <c r="B27" s="325" t="s">
        <v>69</v>
      </c>
      <c r="C27" s="326" t="s">
        <v>44</v>
      </c>
      <c r="D27" s="326" t="s">
        <v>12</v>
      </c>
      <c r="E27" s="327" t="s">
        <v>1</v>
      </c>
      <c r="F27" s="328" t="s">
        <v>69</v>
      </c>
      <c r="G27" s="326" t="s">
        <v>44</v>
      </c>
      <c r="H27" s="326" t="s">
        <v>1</v>
      </c>
      <c r="I27" s="326" t="s">
        <v>1</v>
      </c>
      <c r="J27" s="327" t="s">
        <v>1</v>
      </c>
      <c r="K27" s="328" t="s">
        <v>69</v>
      </c>
      <c r="L27" s="326" t="s">
        <v>44</v>
      </c>
      <c r="M27" s="326" t="s">
        <v>12</v>
      </c>
      <c r="N27" s="329" t="s">
        <v>2</v>
      </c>
      <c r="O27" s="326" t="s">
        <v>2</v>
      </c>
      <c r="P27" s="327" t="s">
        <v>2</v>
      </c>
      <c r="Q27" s="330" t="s">
        <v>1</v>
      </c>
      <c r="R27" s="330" t="s">
        <v>1</v>
      </c>
      <c r="S27" s="328" t="s">
        <v>69</v>
      </c>
      <c r="T27" s="326" t="s">
        <v>44</v>
      </c>
      <c r="U27" s="326" t="s">
        <v>12</v>
      </c>
      <c r="V27" s="327" t="s">
        <v>1</v>
      </c>
      <c r="W27" s="328" t="s">
        <v>69</v>
      </c>
      <c r="X27" s="326" t="s">
        <v>44</v>
      </c>
      <c r="Y27" s="326" t="s">
        <v>12</v>
      </c>
      <c r="Z27" s="329" t="s">
        <v>2</v>
      </c>
      <c r="AA27" s="326" t="s">
        <v>2</v>
      </c>
      <c r="AB27" s="327" t="s">
        <v>2</v>
      </c>
      <c r="AC27" s="331" t="s">
        <v>1</v>
      </c>
      <c r="AD27" s="331" t="s">
        <v>1</v>
      </c>
      <c r="AE27" s="331" t="s">
        <v>12</v>
      </c>
      <c r="AF27" s="325" t="s">
        <v>1</v>
      </c>
      <c r="AG27" s="332" t="s">
        <v>2</v>
      </c>
      <c r="AH27" s="92"/>
    </row>
    <row r="28" spans="1:35" ht="15" x14ac:dyDescent="0.35">
      <c r="A28" s="55" t="s">
        <v>46</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x14ac:dyDescent="0.2">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5">
        <v>0</v>
      </c>
      <c r="X29" s="107" t="s">
        <v>44</v>
      </c>
      <c r="Y29" s="284">
        <v>0</v>
      </c>
      <c r="Z29" s="285">
        <v>0</v>
      </c>
      <c r="AA29" s="284">
        <v>0</v>
      </c>
      <c r="AB29" s="111">
        <f>SUM(Z29:AA29)</f>
        <v>0</v>
      </c>
      <c r="AC29" s="98">
        <f>Y29</f>
        <v>0</v>
      </c>
      <c r="AD29" s="98">
        <f>AC29</f>
        <v>0</v>
      </c>
      <c r="AE29" s="163" t="s">
        <v>44</v>
      </c>
      <c r="AF29" s="131">
        <f>AD29</f>
        <v>0</v>
      </c>
      <c r="AG29" s="132">
        <f>AB29</f>
        <v>0</v>
      </c>
      <c r="AH29" s="227"/>
    </row>
    <row r="30" spans="1:35" x14ac:dyDescent="0.2">
      <c r="A30" s="315" t="s">
        <v>98</v>
      </c>
      <c r="B30" s="316">
        <v>0</v>
      </c>
      <c r="C30" s="296" t="s">
        <v>44</v>
      </c>
      <c r="D30" s="317">
        <v>0</v>
      </c>
      <c r="E30" s="318">
        <f>D30</f>
        <v>0</v>
      </c>
      <c r="F30" s="316">
        <v>0</v>
      </c>
      <c r="G30" s="296" t="s">
        <v>44</v>
      </c>
      <c r="H30" s="286">
        <v>0</v>
      </c>
      <c r="I30" s="286">
        <v>0</v>
      </c>
      <c r="J30" s="96">
        <f>I30+H30</f>
        <v>0</v>
      </c>
      <c r="K30" s="319">
        <v>0</v>
      </c>
      <c r="L30" s="296" t="s">
        <v>44</v>
      </c>
      <c r="M30" s="286">
        <v>0</v>
      </c>
      <c r="N30" s="287">
        <v>0</v>
      </c>
      <c r="O30" s="286">
        <v>0</v>
      </c>
      <c r="P30" s="96">
        <f>SUM(N30:O30)</f>
        <v>0</v>
      </c>
      <c r="Q30" s="320">
        <f>M30</f>
        <v>0</v>
      </c>
      <c r="R30" s="320">
        <f>Q30+J30</f>
        <v>0</v>
      </c>
      <c r="S30" s="319">
        <v>0</v>
      </c>
      <c r="T30" s="296" t="s">
        <v>44</v>
      </c>
      <c r="U30" s="317">
        <v>0</v>
      </c>
      <c r="V30" s="114">
        <f>U30</f>
        <v>0</v>
      </c>
      <c r="W30" s="297">
        <v>0</v>
      </c>
      <c r="X30" s="296" t="s">
        <v>44</v>
      </c>
      <c r="Y30" s="321">
        <v>0</v>
      </c>
      <c r="Z30" s="322">
        <v>0</v>
      </c>
      <c r="AA30" s="321">
        <v>0</v>
      </c>
      <c r="AB30" s="323">
        <f>SUM(Z30:AA30)</f>
        <v>0</v>
      </c>
      <c r="AC30" s="103">
        <f>Y30</f>
        <v>0</v>
      </c>
      <c r="AD30" s="103">
        <f>AC30+U30</f>
        <v>0</v>
      </c>
      <c r="AE30" s="324">
        <v>0</v>
      </c>
      <c r="AF30" s="169">
        <f>AD30+R30+E30+AE30</f>
        <v>0</v>
      </c>
      <c r="AG30" s="170">
        <f>AB30+P30</f>
        <v>0</v>
      </c>
      <c r="AH30" s="227"/>
    </row>
    <row r="31" spans="1:35" s="4" customFormat="1" x14ac:dyDescent="0.2">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0</v>
      </c>
      <c r="X31" s="162" t="s">
        <v>44</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x14ac:dyDescent="0.2">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x14ac:dyDescent="0.2">
      <c r="A33" s="56" t="s">
        <v>49</v>
      </c>
      <c r="B33" s="144">
        <v>0</v>
      </c>
      <c r="C33" s="292" t="s">
        <v>44</v>
      </c>
      <c r="D33" s="293">
        <v>233794.57834249997</v>
      </c>
      <c r="E33" s="95">
        <f>D33</f>
        <v>233794.57834249997</v>
      </c>
      <c r="F33" s="144">
        <v>0</v>
      </c>
      <c r="G33" s="107" t="s">
        <v>44</v>
      </c>
      <c r="H33" s="293">
        <v>0</v>
      </c>
      <c r="I33" s="293">
        <v>0</v>
      </c>
      <c r="J33" s="95">
        <f>I33+H33</f>
        <v>0</v>
      </c>
      <c r="K33" s="147">
        <v>0</v>
      </c>
      <c r="L33" s="107" t="s">
        <v>44</v>
      </c>
      <c r="M33" s="293">
        <v>0</v>
      </c>
      <c r="N33" s="294">
        <v>0</v>
      </c>
      <c r="O33" s="293">
        <v>0</v>
      </c>
      <c r="P33" s="95">
        <f>SUM(N33:O33)</f>
        <v>0</v>
      </c>
      <c r="Q33" s="98">
        <f>M33</f>
        <v>0</v>
      </c>
      <c r="R33" s="98">
        <f>Q33+J33</f>
        <v>0</v>
      </c>
      <c r="S33" s="147">
        <v>0</v>
      </c>
      <c r="T33" s="107" t="s">
        <v>44</v>
      </c>
      <c r="U33" s="293">
        <v>0</v>
      </c>
      <c r="V33" s="109">
        <f>U33</f>
        <v>0</v>
      </c>
      <c r="W33" s="295">
        <v>0</v>
      </c>
      <c r="X33" s="107" t="s">
        <v>44</v>
      </c>
      <c r="Y33" s="293">
        <v>0</v>
      </c>
      <c r="Z33" s="294">
        <v>0</v>
      </c>
      <c r="AA33" s="293">
        <v>0</v>
      </c>
      <c r="AB33" s="95">
        <f>SUM(Z33:AA33)</f>
        <v>0</v>
      </c>
      <c r="AC33" s="98">
        <f>Y33</f>
        <v>0</v>
      </c>
      <c r="AD33" s="98">
        <f>AC33+U33</f>
        <v>0</v>
      </c>
      <c r="AE33" s="173">
        <v>0</v>
      </c>
      <c r="AF33" s="131">
        <f>+R33+E33+AD33+AE33</f>
        <v>233794.57834249997</v>
      </c>
      <c r="AG33" s="132">
        <f>AB33+P33</f>
        <v>0</v>
      </c>
      <c r="AH33" s="227"/>
    </row>
    <row r="34" spans="1:34" x14ac:dyDescent="0.2">
      <c r="A34" s="65" t="s">
        <v>39</v>
      </c>
      <c r="B34" s="145">
        <v>0</v>
      </c>
      <c r="C34" s="296" t="s">
        <v>44</v>
      </c>
      <c r="D34" s="286">
        <v>24151085</v>
      </c>
      <c r="E34" s="96">
        <f>D34</f>
        <v>24151085</v>
      </c>
      <c r="F34" s="145">
        <v>0</v>
      </c>
      <c r="G34" s="296" t="s">
        <v>44</v>
      </c>
      <c r="H34" s="286">
        <v>7041489</v>
      </c>
      <c r="I34" s="286">
        <v>47599</v>
      </c>
      <c r="J34" s="96">
        <f>I34+H34</f>
        <v>7089088</v>
      </c>
      <c r="K34" s="148">
        <v>0</v>
      </c>
      <c r="L34" s="296" t="s">
        <v>44</v>
      </c>
      <c r="M34" s="286">
        <v>35790331</v>
      </c>
      <c r="N34" s="287">
        <v>103571</v>
      </c>
      <c r="O34" s="286">
        <v>0</v>
      </c>
      <c r="P34" s="96">
        <f>SUM(N34:O34)</f>
        <v>103571</v>
      </c>
      <c r="Q34" s="103">
        <f>M34</f>
        <v>35790331</v>
      </c>
      <c r="R34" s="103">
        <f>Q34+J34</f>
        <v>42879419</v>
      </c>
      <c r="S34" s="148">
        <v>0</v>
      </c>
      <c r="T34" s="296" t="s">
        <v>44</v>
      </c>
      <c r="U34" s="286">
        <v>0</v>
      </c>
      <c r="V34" s="114">
        <f>U34</f>
        <v>0</v>
      </c>
      <c r="W34" s="297">
        <v>0</v>
      </c>
      <c r="X34" s="296" t="s">
        <v>44</v>
      </c>
      <c r="Y34" s="286">
        <v>7767120</v>
      </c>
      <c r="Z34" s="322">
        <v>32260</v>
      </c>
      <c r="AA34" s="286">
        <f t="shared" ref="AA34" si="6">AA35-AA31-AA33</f>
        <v>0</v>
      </c>
      <c r="AB34" s="96">
        <f>SUM(Z34:AA34)</f>
        <v>32260</v>
      </c>
      <c r="AC34" s="103">
        <f>Y34</f>
        <v>7767120</v>
      </c>
      <c r="AD34" s="103">
        <f t="shared" ref="AD34" si="7">AC34+U34</f>
        <v>7767120</v>
      </c>
      <c r="AE34" s="174">
        <v>0</v>
      </c>
      <c r="AF34" s="169">
        <f>+R34+E34+AD34+AE34</f>
        <v>74797624</v>
      </c>
      <c r="AG34" s="170">
        <f>AB34+P34</f>
        <v>135831</v>
      </c>
      <c r="AH34" s="227"/>
    </row>
    <row r="35" spans="1:34" s="4" customFormat="1" x14ac:dyDescent="0.2">
      <c r="A35" s="57" t="s">
        <v>93</v>
      </c>
      <c r="B35" s="102">
        <f>SUM(B31:B34)</f>
        <v>0</v>
      </c>
      <c r="C35" s="107" t="s">
        <v>44</v>
      </c>
      <c r="D35" s="99">
        <f>SUM(D31:D34)</f>
        <v>24384879.578342501</v>
      </c>
      <c r="E35" s="95">
        <f>SUM(E31:E34)</f>
        <v>24384879.578342501</v>
      </c>
      <c r="F35" s="102">
        <f>SUM(F31:F34)</f>
        <v>0</v>
      </c>
      <c r="G35" s="107" t="s">
        <v>44</v>
      </c>
      <c r="H35" s="99">
        <f>SUM(H31:H34)</f>
        <v>7041489</v>
      </c>
      <c r="I35" s="99">
        <f>SUM(I31:I34)</f>
        <v>47599</v>
      </c>
      <c r="J35" s="95">
        <f>SUM(J31:J34)</f>
        <v>7089088</v>
      </c>
      <c r="K35" s="101">
        <f>SUM(K31:K34)</f>
        <v>0</v>
      </c>
      <c r="L35" s="107" t="s">
        <v>44</v>
      </c>
      <c r="M35" s="99">
        <f>SUM(M31:M34)</f>
        <v>35790331</v>
      </c>
      <c r="N35" s="100">
        <f>SUM(N31:N34)</f>
        <v>103571</v>
      </c>
      <c r="O35" s="99">
        <v>1</v>
      </c>
      <c r="P35" s="97">
        <f t="shared" ref="P35" si="8">SUM(P31:P34)</f>
        <v>103571</v>
      </c>
      <c r="Q35" s="98">
        <f>SUM(Q31:Q34)</f>
        <v>35790331</v>
      </c>
      <c r="R35" s="98">
        <f>SUM(R31:R34)</f>
        <v>42879419</v>
      </c>
      <c r="S35" s="101">
        <f>SUM(S31:S34)</f>
        <v>0</v>
      </c>
      <c r="T35" s="107" t="s">
        <v>44</v>
      </c>
      <c r="U35" s="99">
        <f>SUM(U31:U34)</f>
        <v>0</v>
      </c>
      <c r="V35" s="75">
        <f>SUM(V31:V34)</f>
        <v>0</v>
      </c>
      <c r="W35" s="70">
        <f>SUM(W31:W34)</f>
        <v>0</v>
      </c>
      <c r="X35" s="107" t="s">
        <v>44</v>
      </c>
      <c r="Y35" s="153">
        <v>0</v>
      </c>
      <c r="Z35" s="154">
        <v>0</v>
      </c>
      <c r="AA35" s="153">
        <v>0</v>
      </c>
      <c r="AB35" s="97">
        <f>Z35+AA35</f>
        <v>0</v>
      </c>
      <c r="AC35" s="98">
        <f>AC31+AC34+AC33</f>
        <v>7767120</v>
      </c>
      <c r="AD35" s="98">
        <f>SUM(AD31:AD34)</f>
        <v>7767120</v>
      </c>
      <c r="AE35" s="113">
        <f>SUM(AE31:AE34)</f>
        <v>0</v>
      </c>
      <c r="AF35" s="133">
        <f>SUM(AF31:AF34)</f>
        <v>75031418.578342497</v>
      </c>
      <c r="AG35" s="134">
        <f>SUM(AG31:AG34)</f>
        <v>135831</v>
      </c>
      <c r="AH35" s="51"/>
    </row>
    <row r="36" spans="1:34" x14ac:dyDescent="0.2">
      <c r="A36" s="298"/>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x14ac:dyDescent="0.2">
      <c r="A37" s="344" t="s">
        <v>23</v>
      </c>
      <c r="B37" s="85" t="s">
        <v>44</v>
      </c>
      <c r="C37" s="86" t="s">
        <v>44</v>
      </c>
      <c r="D37" s="87" t="s">
        <v>44</v>
      </c>
      <c r="E37" s="146">
        <v>24384879.578342501</v>
      </c>
      <c r="F37" s="85" t="s">
        <v>44</v>
      </c>
      <c r="G37" s="86" t="s">
        <v>44</v>
      </c>
      <c r="H37" s="87" t="s">
        <v>44</v>
      </c>
      <c r="I37" s="199">
        <v>47599</v>
      </c>
      <c r="J37" s="157" t="s">
        <v>44</v>
      </c>
      <c r="K37" s="85" t="s">
        <v>44</v>
      </c>
      <c r="L37" s="86" t="s">
        <v>44</v>
      </c>
      <c r="M37" s="88" t="s">
        <v>44</v>
      </c>
      <c r="N37" s="85" t="s">
        <v>44</v>
      </c>
      <c r="O37" s="86" t="s">
        <v>44</v>
      </c>
      <c r="P37" s="157" t="s">
        <v>44</v>
      </c>
      <c r="Q37" s="164" t="s">
        <v>44</v>
      </c>
      <c r="R37" s="149">
        <v>42879419</v>
      </c>
      <c r="S37" s="85" t="s">
        <v>44</v>
      </c>
      <c r="T37" s="86" t="s">
        <v>44</v>
      </c>
      <c r="U37" s="86" t="s">
        <v>44</v>
      </c>
      <c r="V37" s="89" t="s">
        <v>44</v>
      </c>
      <c r="W37" s="87" t="s">
        <v>44</v>
      </c>
      <c r="X37" s="86" t="s">
        <v>44</v>
      </c>
      <c r="Y37" s="110" t="s">
        <v>44</v>
      </c>
      <c r="Z37" s="85" t="s">
        <v>44</v>
      </c>
      <c r="AA37" s="86" t="s">
        <v>44</v>
      </c>
      <c r="AB37" s="157" t="s">
        <v>44</v>
      </c>
      <c r="AC37" s="164" t="s">
        <v>44</v>
      </c>
      <c r="AD37" s="166">
        <v>7767120</v>
      </c>
      <c r="AE37" s="166">
        <v>0</v>
      </c>
      <c r="AF37" s="175">
        <v>75031418.578342497</v>
      </c>
      <c r="AG37" s="171" t="s">
        <v>44</v>
      </c>
      <c r="AH37" s="214"/>
    </row>
    <row r="38" spans="1:34" x14ac:dyDescent="0.2">
      <c r="A38" s="288"/>
      <c r="B38" s="256"/>
      <c r="C38" s="299"/>
      <c r="D38" s="299"/>
      <c r="E38" s="77"/>
      <c r="F38" s="256"/>
      <c r="G38" s="299"/>
      <c r="H38" s="299"/>
      <c r="I38" s="289"/>
      <c r="J38" s="17"/>
      <c r="K38" s="256"/>
      <c r="L38" s="299"/>
      <c r="M38" s="299"/>
      <c r="N38" s="256"/>
      <c r="O38" s="299"/>
      <c r="P38" s="17"/>
      <c r="Q38" s="30"/>
      <c r="R38" s="91"/>
      <c r="S38" s="256"/>
      <c r="T38" s="299"/>
      <c r="U38" s="299"/>
      <c r="V38" s="300"/>
      <c r="W38" s="301"/>
      <c r="X38" s="299"/>
      <c r="Y38" s="299"/>
      <c r="Z38" s="256"/>
      <c r="AA38" s="299"/>
      <c r="AB38" s="17"/>
      <c r="AC38" s="30"/>
      <c r="AD38" s="90"/>
      <c r="AE38" s="90"/>
      <c r="AF38" s="167"/>
      <c r="AG38" s="168"/>
      <c r="AH38" s="227"/>
    </row>
    <row r="39" spans="1:34" s="217" customFormat="1" ht="13.5" thickBot="1" x14ac:dyDescent="0.25">
      <c r="A39" s="302" t="s">
        <v>11</v>
      </c>
      <c r="B39" s="263" t="s">
        <v>44</v>
      </c>
      <c r="C39" s="303" t="s">
        <v>44</v>
      </c>
      <c r="D39" s="303" t="s">
        <v>44</v>
      </c>
      <c r="E39" s="78">
        <f>E35-E37</f>
        <v>0</v>
      </c>
      <c r="F39" s="263" t="s">
        <v>44</v>
      </c>
      <c r="G39" s="303" t="s">
        <v>44</v>
      </c>
      <c r="H39" s="303" t="s">
        <v>44</v>
      </c>
      <c r="I39" s="200">
        <f>I35-I37</f>
        <v>0</v>
      </c>
      <c r="J39" s="158" t="s">
        <v>44</v>
      </c>
      <c r="K39" s="263" t="s">
        <v>44</v>
      </c>
      <c r="L39" s="303" t="s">
        <v>44</v>
      </c>
      <c r="M39" s="303" t="s">
        <v>44</v>
      </c>
      <c r="N39" s="263" t="s">
        <v>44</v>
      </c>
      <c r="O39" s="303" t="s">
        <v>44</v>
      </c>
      <c r="P39" s="158" t="s">
        <v>44</v>
      </c>
      <c r="Q39" s="165" t="s">
        <v>44</v>
      </c>
      <c r="R39" s="78">
        <f>R35-R37</f>
        <v>0</v>
      </c>
      <c r="S39" s="263" t="s">
        <v>44</v>
      </c>
      <c r="T39" s="303" t="s">
        <v>44</v>
      </c>
      <c r="U39" s="303" t="s">
        <v>44</v>
      </c>
      <c r="V39" s="304" t="s">
        <v>44</v>
      </c>
      <c r="W39" s="305" t="s">
        <v>44</v>
      </c>
      <c r="X39" s="303" t="s">
        <v>44</v>
      </c>
      <c r="Y39" s="303" t="s">
        <v>44</v>
      </c>
      <c r="Z39" s="263" t="s">
        <v>44</v>
      </c>
      <c r="AA39" s="303" t="s">
        <v>44</v>
      </c>
      <c r="AB39" s="158" t="s">
        <v>44</v>
      </c>
      <c r="AC39" s="165" t="s">
        <v>44</v>
      </c>
      <c r="AD39" s="202">
        <f t="shared" ref="AD39:AF39" si="9">AD35-AD37</f>
        <v>0</v>
      </c>
      <c r="AE39" s="202">
        <f t="shared" si="9"/>
        <v>0</v>
      </c>
      <c r="AF39" s="201">
        <f t="shared" si="9"/>
        <v>0</v>
      </c>
      <c r="AG39" s="172" t="s">
        <v>44</v>
      </c>
      <c r="AH39" s="214"/>
    </row>
    <row r="40" spans="1:34" s="217" customFormat="1" ht="13.5" thickTop="1" x14ac:dyDescent="0.2">
      <c r="A40" s="214"/>
      <c r="B40" s="214"/>
      <c r="C40" s="4"/>
      <c r="D40" s="214"/>
      <c r="E40" s="214"/>
      <c r="F40" s="214"/>
      <c r="G40" s="306"/>
      <c r="H40" s="214"/>
      <c r="I40" s="214"/>
      <c r="J40" s="214"/>
      <c r="K40" s="214"/>
      <c r="L40" s="214"/>
      <c r="M40" s="214"/>
      <c r="N40" s="307"/>
      <c r="O40" s="306"/>
      <c r="P40" s="214"/>
      <c r="Q40" s="308"/>
      <c r="R40" s="308"/>
      <c r="S40" s="308"/>
      <c r="T40" s="308"/>
      <c r="U40" s="214"/>
      <c r="V40" s="214"/>
      <c r="W40" s="214"/>
      <c r="X40" s="214"/>
      <c r="Y40" s="214"/>
      <c r="Z40" s="306"/>
      <c r="AA40" s="306"/>
      <c r="AB40" s="306"/>
      <c r="AC40" s="214"/>
      <c r="AD40" s="214"/>
    </row>
    <row r="41" spans="1:34" s="217" customFormat="1" ht="79.5" customHeight="1" x14ac:dyDescent="0.2">
      <c r="A41" s="214"/>
      <c r="B41" s="401" t="s">
        <v>47</v>
      </c>
      <c r="C41" s="402"/>
      <c r="D41" s="402"/>
      <c r="E41" s="402"/>
      <c r="F41" s="402"/>
      <c r="G41" s="402"/>
      <c r="H41" s="402"/>
      <c r="I41" s="402"/>
      <c r="J41" s="402"/>
      <c r="K41" s="402"/>
      <c r="L41" s="402"/>
      <c r="M41" s="402"/>
      <c r="N41" s="402"/>
      <c r="O41" s="403"/>
      <c r="P41" s="142"/>
      <c r="Q41" s="142"/>
      <c r="R41" s="142"/>
      <c r="S41" s="142"/>
      <c r="T41" s="142"/>
      <c r="U41" s="142"/>
      <c r="V41" s="214"/>
      <c r="W41" s="214"/>
      <c r="X41" s="214"/>
      <c r="Y41" s="214"/>
      <c r="Z41" s="306"/>
      <c r="AA41" s="306"/>
      <c r="AB41" s="306"/>
      <c r="AC41" s="214"/>
      <c r="AD41" s="214"/>
    </row>
    <row r="42" spans="1:34" s="217" customFormat="1" x14ac:dyDescent="0.2">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6"/>
      <c r="AA42" s="306"/>
      <c r="AB42" s="306"/>
      <c r="AC42" s="214"/>
      <c r="AD42" s="214"/>
    </row>
    <row r="43" spans="1:34" s="217" customFormat="1" ht="138.75" customHeight="1" x14ac:dyDescent="0.2">
      <c r="A43" s="214"/>
      <c r="B43" s="385" t="s">
        <v>48</v>
      </c>
      <c r="C43" s="386"/>
      <c r="D43" s="386"/>
      <c r="E43" s="386"/>
      <c r="F43" s="386"/>
      <c r="G43" s="386"/>
      <c r="H43" s="386"/>
      <c r="I43" s="386"/>
      <c r="J43" s="386"/>
      <c r="K43" s="387"/>
      <c r="L43" s="404" t="s">
        <v>103</v>
      </c>
      <c r="M43" s="405"/>
      <c r="N43" s="405"/>
      <c r="O43" s="406"/>
      <c r="P43" s="206"/>
      <c r="Q43" s="206"/>
      <c r="R43" s="206"/>
      <c r="S43" s="309"/>
      <c r="T43" s="309"/>
      <c r="U43" s="309"/>
      <c r="V43" s="214"/>
      <c r="W43" s="214"/>
      <c r="X43" s="214"/>
      <c r="Y43" s="214"/>
      <c r="Z43" s="306"/>
      <c r="AA43" s="306"/>
      <c r="AB43" s="306"/>
      <c r="AC43" s="214"/>
      <c r="AD43" s="214"/>
    </row>
    <row r="44" spans="1:34" s="217" customFormat="1" x14ac:dyDescent="0.2">
      <c r="A44" s="214"/>
      <c r="B44" s="310"/>
      <c r="C44" s="39"/>
      <c r="D44" s="39"/>
      <c r="E44" s="39"/>
      <c r="F44" s="39"/>
      <c r="G44" s="39"/>
      <c r="H44" s="39"/>
      <c r="I44" s="39"/>
      <c r="J44" s="39"/>
      <c r="K44" s="39"/>
      <c r="L44" s="39"/>
      <c r="M44" s="39"/>
      <c r="N44" s="39"/>
      <c r="O44" s="205"/>
      <c r="P44" s="205"/>
      <c r="Q44" s="205"/>
      <c r="R44" s="309"/>
      <c r="S44" s="309"/>
      <c r="T44" s="309"/>
      <c r="U44" s="309"/>
      <c r="V44" s="214"/>
      <c r="W44" s="214"/>
      <c r="X44" s="214"/>
      <c r="Y44" s="214"/>
      <c r="Z44" s="306"/>
      <c r="AA44" s="306"/>
      <c r="AB44" s="306"/>
      <c r="AC44" s="214"/>
      <c r="AD44" s="214"/>
    </row>
    <row r="45" spans="1:34" s="217" customFormat="1" ht="131.25" customHeight="1" x14ac:dyDescent="0.2">
      <c r="A45" s="214"/>
      <c r="B45" s="385" t="s">
        <v>102</v>
      </c>
      <c r="C45" s="386"/>
      <c r="D45" s="386"/>
      <c r="E45" s="386"/>
      <c r="F45" s="386"/>
      <c r="G45" s="386"/>
      <c r="H45" s="386"/>
      <c r="I45" s="386"/>
      <c r="J45" s="386"/>
      <c r="K45" s="386"/>
      <c r="L45" s="386"/>
      <c r="M45" s="386"/>
      <c r="N45" s="386"/>
      <c r="O45" s="387"/>
      <c r="P45" s="39"/>
      <c r="Q45" s="39"/>
      <c r="R45" s="206"/>
      <c r="S45" s="206"/>
      <c r="T45" s="206"/>
      <c r="U45" s="206"/>
      <c r="V45" s="214"/>
      <c r="W45" s="214"/>
      <c r="X45" s="214"/>
      <c r="Y45" s="214"/>
      <c r="Z45" s="306"/>
      <c r="AA45" s="306"/>
      <c r="AB45" s="306"/>
      <c r="AC45" s="214"/>
      <c r="AD45" s="214"/>
    </row>
    <row r="46" spans="1:34" s="217" customFormat="1" x14ac:dyDescent="0.2">
      <c r="A46" s="214"/>
      <c r="B46" s="39"/>
      <c r="C46" s="311"/>
      <c r="D46" s="311"/>
      <c r="E46" s="311"/>
      <c r="F46" s="311"/>
      <c r="G46" s="311"/>
      <c r="H46" s="311"/>
      <c r="I46" s="311"/>
      <c r="J46" s="39"/>
      <c r="K46" s="39"/>
      <c r="L46" s="39"/>
      <c r="M46" s="39"/>
      <c r="N46" s="39"/>
      <c r="O46" s="205"/>
      <c r="P46" s="39"/>
      <c r="Q46" s="39"/>
      <c r="R46" s="206"/>
      <c r="S46" s="206"/>
      <c r="T46" s="206"/>
      <c r="U46" s="206"/>
      <c r="V46" s="214"/>
      <c r="W46" s="214"/>
      <c r="X46" s="214"/>
      <c r="Y46" s="214"/>
      <c r="Z46" s="306"/>
      <c r="AA46" s="306"/>
      <c r="AB46" s="306"/>
      <c r="AC46" s="214"/>
      <c r="AD46" s="214"/>
    </row>
    <row r="47" spans="1:34" s="217" customFormat="1" x14ac:dyDescent="0.2">
      <c r="A47" s="214"/>
      <c r="B47" s="407" t="s">
        <v>89</v>
      </c>
      <c r="C47" s="408"/>
      <c r="D47" s="408"/>
      <c r="E47" s="408"/>
      <c r="F47" s="408"/>
      <c r="G47" s="408"/>
      <c r="H47" s="408"/>
      <c r="I47" s="409"/>
      <c r="J47" s="39"/>
      <c r="K47" s="39"/>
      <c r="L47" s="39"/>
      <c r="M47" s="39"/>
      <c r="N47" s="39"/>
      <c r="O47" s="205"/>
      <c r="P47" s="39"/>
      <c r="Q47" s="39"/>
      <c r="R47" s="206"/>
      <c r="S47" s="206"/>
      <c r="T47" s="206"/>
      <c r="U47" s="206"/>
      <c r="V47" s="214"/>
      <c r="W47" s="214"/>
      <c r="X47" s="214"/>
      <c r="Y47" s="214"/>
      <c r="Z47" s="306"/>
      <c r="AA47" s="306"/>
      <c r="AB47" s="306"/>
      <c r="AC47" s="214"/>
      <c r="AD47" s="214"/>
    </row>
    <row r="48" spans="1:34" s="217" customFormat="1" x14ac:dyDescent="0.2">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6"/>
      <c r="AA48" s="306"/>
      <c r="AB48" s="306"/>
      <c r="AC48" s="214"/>
      <c r="AD48" s="214"/>
    </row>
    <row r="49" spans="1:30" s="217" customFormat="1" x14ac:dyDescent="0.2">
      <c r="A49" s="214"/>
      <c r="B49" s="407" t="s">
        <v>96</v>
      </c>
      <c r="C49" s="408"/>
      <c r="D49" s="408"/>
      <c r="E49" s="408"/>
      <c r="F49" s="408"/>
      <c r="G49" s="408"/>
      <c r="H49" s="409"/>
      <c r="I49" s="410" t="s">
        <v>97</v>
      </c>
      <c r="J49" s="411"/>
      <c r="K49" s="411"/>
      <c r="L49" s="411"/>
      <c r="M49" s="411"/>
      <c r="N49" s="411"/>
      <c r="O49" s="412"/>
      <c r="P49" s="39"/>
      <c r="Q49" s="39"/>
      <c r="R49" s="206"/>
      <c r="S49" s="206"/>
      <c r="T49" s="206"/>
      <c r="U49" s="206"/>
      <c r="V49" s="214"/>
      <c r="W49" s="214"/>
      <c r="X49" s="214"/>
      <c r="Y49" s="214"/>
      <c r="Z49" s="306"/>
      <c r="AA49" s="306"/>
      <c r="AB49" s="306"/>
      <c r="AC49" s="214"/>
      <c r="AD49" s="214"/>
    </row>
    <row r="50" spans="1:30" s="217" customFormat="1" x14ac:dyDescent="0.2">
      <c r="A50" s="214"/>
      <c r="B50" s="214"/>
      <c r="C50" s="4"/>
      <c r="D50" s="214"/>
      <c r="E50" s="214"/>
      <c r="F50" s="214"/>
      <c r="G50" s="306"/>
      <c r="H50" s="214"/>
      <c r="I50" s="214"/>
      <c r="J50" s="214"/>
      <c r="K50" s="214"/>
      <c r="L50" s="214"/>
      <c r="M50" s="214"/>
      <c r="N50" s="307"/>
      <c r="O50" s="306"/>
      <c r="P50" s="214"/>
      <c r="Q50" s="308"/>
      <c r="R50" s="308"/>
      <c r="S50" s="308"/>
      <c r="T50" s="308"/>
      <c r="U50" s="214"/>
      <c r="V50" s="214"/>
      <c r="W50" s="214"/>
      <c r="X50" s="214"/>
      <c r="Y50" s="214"/>
      <c r="Z50" s="306"/>
      <c r="AA50" s="306"/>
      <c r="AB50" s="306"/>
      <c r="AC50" s="214"/>
      <c r="AD50" s="214"/>
    </row>
    <row r="51" spans="1:30" s="217" customFormat="1" x14ac:dyDescent="0.2">
      <c r="A51" s="214"/>
      <c r="B51" s="214"/>
      <c r="C51" s="4"/>
      <c r="D51" s="214"/>
      <c r="E51" s="214"/>
      <c r="F51" s="214"/>
      <c r="G51" s="306"/>
      <c r="H51" s="214"/>
      <c r="I51" s="214"/>
      <c r="J51" s="214"/>
      <c r="K51" s="214"/>
      <c r="L51" s="214"/>
      <c r="M51" s="214"/>
      <c r="N51" s="307"/>
      <c r="O51" s="306"/>
      <c r="P51" s="214"/>
      <c r="Q51" s="308"/>
      <c r="R51" s="308"/>
      <c r="S51" s="308"/>
      <c r="T51" s="308"/>
      <c r="U51" s="214"/>
      <c r="V51" s="214"/>
      <c r="W51" s="214"/>
      <c r="X51" s="214"/>
      <c r="Y51" s="214"/>
      <c r="Z51" s="306"/>
      <c r="AA51" s="306"/>
      <c r="AB51" s="306"/>
      <c r="AC51" s="214"/>
      <c r="AD51" s="214"/>
    </row>
    <row r="52" spans="1:30" s="217" customFormat="1" x14ac:dyDescent="0.2">
      <c r="A52" s="214"/>
      <c r="B52" s="214"/>
      <c r="C52" s="4"/>
      <c r="D52" s="214"/>
      <c r="E52" s="214"/>
      <c r="F52" s="214"/>
      <c r="G52" s="306"/>
      <c r="H52" s="214"/>
      <c r="I52" s="214"/>
      <c r="J52" s="214"/>
      <c r="K52" s="214"/>
      <c r="L52" s="214"/>
      <c r="M52" s="214"/>
      <c r="N52" s="307"/>
      <c r="O52" s="306"/>
      <c r="P52" s="214"/>
      <c r="Q52" s="308"/>
      <c r="R52" s="308"/>
      <c r="S52" s="308"/>
      <c r="T52" s="308"/>
      <c r="U52" s="214"/>
      <c r="V52" s="214"/>
      <c r="W52" s="214"/>
      <c r="X52" s="214"/>
      <c r="Y52" s="214"/>
      <c r="Z52" s="306"/>
      <c r="AA52" s="306"/>
      <c r="AB52" s="306"/>
      <c r="AC52" s="214"/>
      <c r="AD52" s="214"/>
    </row>
    <row r="53" spans="1:30" s="217" customFormat="1" x14ac:dyDescent="0.2">
      <c r="A53" s="214"/>
      <c r="B53" s="214"/>
      <c r="C53" s="4"/>
      <c r="D53" s="214"/>
      <c r="E53" s="214"/>
      <c r="F53" s="214"/>
      <c r="G53" s="306"/>
      <c r="H53" s="214"/>
      <c r="I53" s="214"/>
      <c r="J53" s="214"/>
      <c r="K53" s="214"/>
      <c r="L53" s="214"/>
      <c r="M53" s="214"/>
      <c r="N53" s="307"/>
      <c r="O53" s="306"/>
      <c r="P53" s="214"/>
      <c r="Q53" s="308"/>
      <c r="R53" s="308"/>
      <c r="S53" s="308"/>
      <c r="T53" s="308"/>
      <c r="U53" s="214"/>
      <c r="V53" s="214"/>
      <c r="W53" s="214"/>
      <c r="X53" s="214"/>
      <c r="Y53" s="214"/>
      <c r="Z53" s="306"/>
      <c r="AA53" s="306"/>
      <c r="AB53" s="306"/>
      <c r="AC53" s="214"/>
      <c r="AD53" s="214"/>
    </row>
    <row r="54" spans="1:30" s="217" customFormat="1" x14ac:dyDescent="0.2">
      <c r="A54" s="214"/>
      <c r="B54" s="214"/>
      <c r="C54" s="4"/>
      <c r="D54" s="214"/>
      <c r="E54" s="214"/>
      <c r="F54" s="214"/>
      <c r="G54" s="306"/>
      <c r="H54" s="214"/>
      <c r="I54" s="214"/>
      <c r="J54" s="214"/>
      <c r="K54" s="214"/>
      <c r="L54" s="214"/>
      <c r="M54" s="214"/>
      <c r="N54" s="307"/>
      <c r="O54" s="306"/>
      <c r="P54" s="214"/>
      <c r="Q54" s="308"/>
      <c r="R54" s="308"/>
      <c r="S54" s="308"/>
      <c r="T54" s="308"/>
      <c r="U54" s="214"/>
      <c r="V54" s="214"/>
      <c r="W54" s="214"/>
      <c r="X54" s="214"/>
      <c r="Y54" s="214"/>
      <c r="Z54" s="306"/>
      <c r="AA54" s="306"/>
      <c r="AB54" s="306"/>
      <c r="AC54" s="214"/>
      <c r="AD54" s="214"/>
    </row>
    <row r="55" spans="1:30" s="217" customFormat="1" x14ac:dyDescent="0.2">
      <c r="A55" s="214"/>
      <c r="B55" s="214"/>
      <c r="C55" s="4"/>
      <c r="D55" s="214"/>
      <c r="E55" s="214"/>
      <c r="F55" s="214"/>
      <c r="G55" s="306"/>
      <c r="H55" s="214"/>
      <c r="I55" s="214"/>
      <c r="J55" s="214"/>
      <c r="K55" s="214"/>
      <c r="L55" s="214"/>
      <c r="M55" s="214"/>
      <c r="N55" s="307"/>
      <c r="O55" s="306"/>
      <c r="P55" s="214"/>
      <c r="Q55" s="308"/>
      <c r="R55" s="308"/>
      <c r="S55" s="308"/>
      <c r="T55" s="308"/>
      <c r="U55" s="214"/>
      <c r="V55" s="214"/>
      <c r="W55" s="214"/>
      <c r="X55" s="214"/>
      <c r="Y55" s="214"/>
      <c r="Z55" s="306"/>
      <c r="AA55" s="306"/>
      <c r="AB55" s="306"/>
      <c r="AC55" s="214"/>
      <c r="AD55" s="214"/>
    </row>
    <row r="56" spans="1:30" s="217" customFormat="1" x14ac:dyDescent="0.2">
      <c r="A56" s="214"/>
      <c r="B56" s="214"/>
      <c r="C56" s="4"/>
      <c r="D56" s="214"/>
      <c r="E56" s="214"/>
      <c r="F56" s="214"/>
      <c r="G56" s="306"/>
      <c r="H56" s="214"/>
      <c r="I56" s="214"/>
      <c r="J56" s="214"/>
      <c r="K56" s="214"/>
      <c r="L56" s="214"/>
      <c r="M56" s="214"/>
      <c r="N56" s="307"/>
      <c r="O56" s="306"/>
      <c r="P56" s="214"/>
      <c r="Q56" s="308"/>
      <c r="R56" s="308"/>
      <c r="S56" s="308"/>
      <c r="T56" s="308"/>
      <c r="U56" s="214"/>
      <c r="V56" s="214"/>
      <c r="W56" s="214"/>
      <c r="X56" s="214"/>
      <c r="Y56" s="214"/>
      <c r="Z56" s="306"/>
      <c r="AA56" s="306"/>
      <c r="AB56" s="306"/>
      <c r="AC56" s="214"/>
      <c r="AD56" s="214"/>
    </row>
    <row r="57" spans="1:30" s="217" customFormat="1" x14ac:dyDescent="0.2">
      <c r="A57" s="214"/>
      <c r="B57" s="214"/>
      <c r="C57" s="4"/>
      <c r="D57" s="214"/>
      <c r="E57" s="214"/>
      <c r="F57" s="214"/>
      <c r="G57" s="306"/>
      <c r="H57" s="214"/>
      <c r="I57" s="214"/>
      <c r="J57" s="214"/>
      <c r="K57" s="214"/>
      <c r="L57" s="214"/>
      <c r="M57" s="214"/>
      <c r="N57" s="307"/>
      <c r="O57" s="306"/>
      <c r="P57" s="214"/>
      <c r="Q57" s="308"/>
      <c r="R57" s="308"/>
      <c r="S57" s="308"/>
      <c r="T57" s="308"/>
      <c r="U57" s="214"/>
      <c r="V57" s="214"/>
      <c r="W57" s="214"/>
      <c r="X57" s="214"/>
      <c r="Y57" s="214"/>
      <c r="Z57" s="306"/>
      <c r="AA57" s="306"/>
      <c r="AB57" s="306"/>
      <c r="AC57" s="214"/>
      <c r="AD57" s="214"/>
    </row>
    <row r="58" spans="1:30" s="217" customFormat="1" x14ac:dyDescent="0.2">
      <c r="A58" s="214"/>
      <c r="B58" s="214"/>
      <c r="C58" s="4"/>
      <c r="D58" s="214"/>
      <c r="E58" s="214"/>
      <c r="F58" s="214"/>
      <c r="G58" s="306"/>
      <c r="H58" s="214"/>
      <c r="I58" s="214"/>
      <c r="J58" s="214"/>
      <c r="K58" s="214"/>
      <c r="L58" s="214"/>
      <c r="M58" s="214"/>
      <c r="N58" s="307"/>
      <c r="O58" s="306"/>
      <c r="P58" s="214"/>
      <c r="Q58" s="308"/>
      <c r="R58" s="308"/>
      <c r="S58" s="308"/>
      <c r="T58" s="308"/>
      <c r="U58" s="214"/>
      <c r="V58" s="214"/>
      <c r="W58" s="214"/>
      <c r="X58" s="214"/>
      <c r="Y58" s="214"/>
      <c r="Z58" s="306"/>
      <c r="AA58" s="306"/>
      <c r="AB58" s="306"/>
      <c r="AC58" s="214"/>
      <c r="AD58" s="214"/>
    </row>
    <row r="59" spans="1:30" s="217" customFormat="1" x14ac:dyDescent="0.2">
      <c r="A59" s="214"/>
      <c r="B59" s="214"/>
      <c r="C59" s="4"/>
      <c r="D59" s="214"/>
      <c r="E59" s="214"/>
      <c r="F59" s="214"/>
      <c r="G59" s="306"/>
      <c r="H59" s="214"/>
      <c r="I59" s="214"/>
      <c r="J59" s="214"/>
      <c r="K59" s="214"/>
      <c r="L59" s="214"/>
      <c r="M59" s="214"/>
      <c r="N59" s="307"/>
      <c r="O59" s="306"/>
      <c r="P59" s="214"/>
      <c r="Q59" s="308"/>
      <c r="R59" s="308"/>
      <c r="S59" s="308"/>
      <c r="T59" s="308"/>
      <c r="U59" s="214"/>
      <c r="V59" s="214"/>
      <c r="W59" s="214"/>
      <c r="X59" s="214"/>
      <c r="Y59" s="214"/>
      <c r="Z59" s="306"/>
      <c r="AA59" s="306"/>
      <c r="AB59" s="306"/>
      <c r="AC59" s="214"/>
      <c r="AD59" s="214"/>
    </row>
    <row r="60" spans="1:30" x14ac:dyDescent="0.2">
      <c r="F60" s="1"/>
      <c r="G60" s="1"/>
      <c r="H60" s="1"/>
      <c r="I60" s="1"/>
      <c r="J60" s="1"/>
      <c r="K60" s="1"/>
      <c r="L60" s="1"/>
    </row>
  </sheetData>
  <sheetProtection selectLockedCells="1"/>
  <mergeCells count="31">
    <mergeCell ref="D6:L6"/>
    <mergeCell ref="B41:O41"/>
    <mergeCell ref="B45:O45"/>
    <mergeCell ref="L43:O43"/>
    <mergeCell ref="B49:H49"/>
    <mergeCell ref="B47:I47"/>
    <mergeCell ref="I49:O49"/>
    <mergeCell ref="S8:AD8"/>
    <mergeCell ref="B43:K43"/>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34" orientation="landscape" r:id="rId1"/>
  <headerFooter alignWithMargins="0"/>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35" t="s">
        <v>88</v>
      </c>
    </row>
    <row r="4" spans="1:1" ht="15" x14ac:dyDescent="0.2">
      <c r="A4" s="136" t="s">
        <v>72</v>
      </c>
    </row>
    <row r="5" spans="1:1" ht="15" x14ac:dyDescent="0.2">
      <c r="A5" s="136" t="s">
        <v>73</v>
      </c>
    </row>
    <row r="6" spans="1:1" ht="15" x14ac:dyDescent="0.2">
      <c r="A6" s="136" t="s">
        <v>74</v>
      </c>
    </row>
    <row r="7" spans="1:1" ht="15" x14ac:dyDescent="0.2">
      <c r="A7" s="136" t="s">
        <v>75</v>
      </c>
    </row>
    <row r="8" spans="1:1" ht="15" x14ac:dyDescent="0.2">
      <c r="A8" s="136" t="s">
        <v>76</v>
      </c>
    </row>
    <row r="9" spans="1:1" ht="15" x14ac:dyDescent="0.2">
      <c r="A9" s="136" t="s">
        <v>77</v>
      </c>
    </row>
    <row r="10" spans="1:1" ht="15" x14ac:dyDescent="0.2">
      <c r="A10" s="136" t="s">
        <v>78</v>
      </c>
    </row>
    <row r="11" spans="1:1" ht="15" x14ac:dyDescent="0.2">
      <c r="A11" s="136" t="s">
        <v>79</v>
      </c>
    </row>
    <row r="12" spans="1:1" ht="15" x14ac:dyDescent="0.2">
      <c r="A12" s="136" t="s">
        <v>80</v>
      </c>
    </row>
    <row r="13" spans="1:1" ht="15" x14ac:dyDescent="0.2">
      <c r="A13" s="136" t="s">
        <v>81</v>
      </c>
    </row>
    <row r="14" spans="1:1" ht="15" x14ac:dyDescent="0.2">
      <c r="A14" s="136" t="s">
        <v>82</v>
      </c>
    </row>
    <row r="15" spans="1:1" ht="15" x14ac:dyDescent="0.2">
      <c r="A15" s="136" t="s">
        <v>83</v>
      </c>
    </row>
    <row r="16" spans="1:1" ht="15" x14ac:dyDescent="0.2">
      <c r="A16" s="136" t="s">
        <v>84</v>
      </c>
    </row>
    <row r="17" spans="1:1" ht="15" x14ac:dyDescent="0.2">
      <c r="A17" s="136" t="s">
        <v>85</v>
      </c>
    </row>
    <row r="18" spans="1:1" ht="15" x14ac:dyDescent="0.2">
      <c r="A18" s="136" t="s">
        <v>86</v>
      </c>
    </row>
    <row r="19" spans="1:1" ht="15"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7"/>
  <sheetViews>
    <sheetView workbookViewId="0">
      <selection activeCell="B19" sqref="B19"/>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51</v>
      </c>
      <c r="B3" s="37" t="s">
        <v>50</v>
      </c>
    </row>
    <row r="5" spans="1:3" x14ac:dyDescent="0.2">
      <c r="A5" s="40" t="s">
        <v>55</v>
      </c>
      <c r="B5" s="39" t="s">
        <v>56</v>
      </c>
    </row>
    <row r="6" spans="1:3" ht="102" x14ac:dyDescent="0.2">
      <c r="B6" s="41" t="s">
        <v>52</v>
      </c>
    </row>
    <row r="7" spans="1:3" ht="18.75" customHeight="1" x14ac:dyDescent="0.2">
      <c r="B7" s="41" t="s">
        <v>53</v>
      </c>
    </row>
    <row r="8" spans="1:3" ht="42.75" customHeight="1" x14ac:dyDescent="0.2">
      <c r="B8" s="41" t="s">
        <v>54</v>
      </c>
    </row>
    <row r="10" spans="1:3" x14ac:dyDescent="0.2">
      <c r="A10" s="40" t="s">
        <v>57</v>
      </c>
      <c r="B10" t="s">
        <v>58</v>
      </c>
    </row>
    <row r="11" spans="1:3" ht="60.75" customHeight="1" x14ac:dyDescent="0.2">
      <c r="A11" s="40"/>
      <c r="B11" s="41" t="s">
        <v>59</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2020 Energy Efficiency Charge</v>
      </c>
    </row>
    <row r="15" spans="1:3" x14ac:dyDescent="0.2">
      <c r="B15" s="43" t="s">
        <v>60</v>
      </c>
      <c r="C15" s="42">
        <v>0</v>
      </c>
    </row>
    <row r="16" spans="1:3" x14ac:dyDescent="0.2">
      <c r="B16" s="43" t="s">
        <v>61</v>
      </c>
      <c r="C16" s="42">
        <v>0</v>
      </c>
    </row>
    <row r="17" spans="3:4" x14ac:dyDescent="0.2">
      <c r="C17" s="11">
        <f>C15+C16</f>
        <v>0</v>
      </c>
      <c r="D17" s="5" t="s">
        <v>38</v>
      </c>
    </row>
  </sheetData>
  <pageMargins left="0.7" right="0.7" top="0.75" bottom="0.75" header="0.3" footer="0.3"/>
  <pageSetup scale="52"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2.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BC4DDC-67FE-4D93-A585-7510A60971E9}">
  <ds:schemaRefs>
    <ds:schemaRef ds:uri="310a40b4-f97a-4cc9-8aa9-9a505b47d23d"/>
    <ds:schemaRef ds:uri="http://purl.org/dc/elements/1.1/"/>
    <ds:schemaRef ds:uri="http://schemas.microsoft.com/office/2006/documentManagement/types"/>
    <ds:schemaRef ds:uri="http://schemas.microsoft.com/office/2006/metadata/properties"/>
    <ds:schemaRef ds:uri="027dd270-bece-4e06-95bb-d7c817c48342"/>
    <ds:schemaRef ds:uri="http://purl.org/dc/dcmitype/"/>
    <ds:schemaRef ds:uri="http://purl.org/dc/terms/"/>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Kristin Winer</cp:lastModifiedBy>
  <cp:lastPrinted>2020-07-31T19:51:24Z</cp:lastPrinted>
  <dcterms:created xsi:type="dcterms:W3CDTF">2003-10-13T18:25:46Z</dcterms:created>
  <dcterms:modified xsi:type="dcterms:W3CDTF">2020-07-31T19:56:28Z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