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3"/>
  <workbookPr/>
  <mc:AlternateContent xmlns:mc="http://schemas.openxmlformats.org/markup-compatibility/2006">
    <mc:Choice Requires="x15">
      <x15ac:absPath xmlns:x15ac="http://schemas.microsoft.com/office/spreadsheetml/2010/11/ac" url="/Users/voip/Downloads/"/>
    </mc:Choice>
  </mc:AlternateContent>
  <xr:revisionPtr revIDLastSave="0" documentId="8_{749B9ED5-EDE1-1746-931F-5BD2D2CF447F}" xr6:coauthVersionLast="45" xr6:coauthVersionMax="45" xr10:uidLastSave="{00000000-0000-0000-0000-000000000000}"/>
  <bookViews>
    <workbookView xWindow="80" yWindow="460" windowWidth="15120" windowHeight="15540" xr2:uid="{00000000-000D-0000-FFFF-FFFF00000000}"/>
  </bookViews>
  <sheets>
    <sheet name="EEC Rate Development" sheetId="1" r:id="rId1"/>
    <sheet name="Lookups" sheetId="4" state="hidden" r:id="rId2"/>
    <sheet name="Lighting Reconciliation" sheetId="2" r:id="rId3"/>
    <sheet name="Uncollectibles" sheetId="3" r:id="rId4"/>
  </sheets>
  <calcPr calcId="191029"/>
</workbook>
</file>

<file path=xl/calcChain.xml><?xml version="1.0" encoding="utf-8"?>
<calcChain xmlns="http://schemas.openxmlformats.org/spreadsheetml/2006/main">
  <c r="D34" i="1" l="1"/>
  <c r="B34" i="1"/>
  <c r="J18" i="1" l="1"/>
  <c r="V30" i="1" l="1"/>
  <c r="E30" i="1" l="1"/>
  <c r="AE31" i="1"/>
  <c r="AE35" i="1" s="1"/>
  <c r="AE39" i="1" s="1"/>
  <c r="B31" i="1"/>
  <c r="B35" i="1" s="1"/>
  <c r="D31" i="1"/>
  <c r="D35" i="1" s="1"/>
  <c r="F31" i="1"/>
  <c r="F35" i="1" s="1"/>
  <c r="Q30" i="1"/>
  <c r="Q29" i="1"/>
  <c r="V31" i="1"/>
  <c r="U31" i="1"/>
  <c r="U35" i="1" s="1"/>
  <c r="S31" i="1"/>
  <c r="S35" i="1" s="1"/>
  <c r="K31" i="1"/>
  <c r="K35" i="1" s="1"/>
  <c r="O31" i="1"/>
  <c r="N31" i="1"/>
  <c r="N35" i="1" s="1"/>
  <c r="P30" i="1"/>
  <c r="P31" i="1" s="1"/>
  <c r="M31" i="1"/>
  <c r="Q31" i="1" s="1"/>
  <c r="I31" i="1"/>
  <c r="I35" i="1" s="1"/>
  <c r="I39" i="1" s="1"/>
  <c r="H31" i="1"/>
  <c r="H35" i="1" s="1"/>
  <c r="J30" i="1"/>
  <c r="J31" i="1" s="1"/>
  <c r="A26" i="1"/>
  <c r="M35" i="1" l="1"/>
  <c r="R30" i="1"/>
  <c r="R31" i="1" s="1"/>
  <c r="E31" i="1"/>
  <c r="A12" i="1"/>
  <c r="V34" i="1"/>
  <c r="V33" i="1"/>
  <c r="AC33" i="1"/>
  <c r="AD33" i="1" s="1"/>
  <c r="AC30" i="1"/>
  <c r="AD30" i="1" s="1"/>
  <c r="AC29" i="1"/>
  <c r="AD29" i="1" s="1"/>
  <c r="Q34" i="1"/>
  <c r="Q33" i="1"/>
  <c r="W31" i="1"/>
  <c r="W35" i="1" s="1"/>
  <c r="B14" i="3"/>
  <c r="AF30" i="1" l="1"/>
  <c r="V35" i="1"/>
  <c r="Q35" i="1"/>
  <c r="P33" i="1"/>
  <c r="J33" i="1"/>
  <c r="E33" i="1"/>
  <c r="R33" i="1" l="1"/>
  <c r="AF33" i="1" s="1"/>
  <c r="AA31" i="1"/>
  <c r="AA34" i="1" s="1"/>
  <c r="Z31" i="1"/>
  <c r="Z34" i="1" s="1"/>
  <c r="Y31" i="1"/>
  <c r="Y34" i="1" s="1"/>
  <c r="AC34" i="1" s="1"/>
  <c r="AD34" i="1" s="1"/>
  <c r="P34" i="1"/>
  <c r="J34" i="1"/>
  <c r="R34" i="1" s="1"/>
  <c r="AF34" i="1" s="1"/>
  <c r="E34" i="1"/>
  <c r="P18" i="1"/>
  <c r="Q18" i="1" s="1"/>
  <c r="J15" i="1"/>
  <c r="J14" i="1"/>
  <c r="E18" i="1"/>
  <c r="E15" i="1"/>
  <c r="E14" i="1"/>
  <c r="C17" i="3"/>
  <c r="AE16" i="1"/>
  <c r="AE19" i="1" s="1"/>
  <c r="AE23" i="1" s="1"/>
  <c r="AA16" i="1"/>
  <c r="AA18" i="1" s="1"/>
  <c r="Z16" i="1"/>
  <c r="Z18" i="1" s="1"/>
  <c r="Y16" i="1"/>
  <c r="Y18" i="1" s="1"/>
  <c r="X16" i="1"/>
  <c r="X18" i="1" s="1"/>
  <c r="K35" i="2"/>
  <c r="K39" i="2" s="1"/>
  <c r="E35" i="2"/>
  <c r="C35" i="2"/>
  <c r="C39" i="2" s="1"/>
  <c r="G35" i="2"/>
  <c r="G39" i="2" s="1"/>
  <c r="M24" i="2"/>
  <c r="K14" i="2"/>
  <c r="K18" i="2" s="1"/>
  <c r="G14" i="2"/>
  <c r="G18" i="2" s="1"/>
  <c r="E14" i="2"/>
  <c r="C14" i="2"/>
  <c r="I14" i="2"/>
  <c r="M3" i="2"/>
  <c r="U16" i="1"/>
  <c r="U18" i="1" s="1"/>
  <c r="T16" i="1"/>
  <c r="T18" i="1" s="1"/>
  <c r="O16" i="1"/>
  <c r="N16" i="1"/>
  <c r="M16" i="1"/>
  <c r="L16" i="1"/>
  <c r="I16" i="1"/>
  <c r="I19" i="1" s="1"/>
  <c r="I23" i="1" s="1"/>
  <c r="H16" i="1"/>
  <c r="H19" i="1" s="1"/>
  <c r="G16" i="1"/>
  <c r="G19" i="1" s="1"/>
  <c r="D16" i="1"/>
  <c r="D19" i="1" s="1"/>
  <c r="C16" i="1"/>
  <c r="C19" i="1" s="1"/>
  <c r="P14" i="1"/>
  <c r="Q14" i="1" s="1"/>
  <c r="R14" i="1" s="1"/>
  <c r="AB19" i="1"/>
  <c r="AC19" i="1" s="1"/>
  <c r="V19" i="1"/>
  <c r="V14" i="1"/>
  <c r="AB14" i="1"/>
  <c r="AC14" i="1" s="1"/>
  <c r="P15" i="1"/>
  <c r="Q15" i="1" s="1"/>
  <c r="V15" i="1"/>
  <c r="AB15" i="1"/>
  <c r="AC15" i="1" s="1"/>
  <c r="AB29" i="1"/>
  <c r="AG29" i="1" s="1"/>
  <c r="AB30" i="1"/>
  <c r="I35" i="2"/>
  <c r="I39" i="2" s="1"/>
  <c r="C18" i="2"/>
  <c r="J35" i="1" l="1"/>
  <c r="E37" i="2"/>
  <c r="E39" i="2" s="1"/>
  <c r="AG30" i="1"/>
  <c r="AG31" i="1" s="1"/>
  <c r="P35" i="1"/>
  <c r="E35" i="1"/>
  <c r="E39" i="1" s="1"/>
  <c r="R15" i="1"/>
  <c r="R16" i="1" s="1"/>
  <c r="AC31" i="1"/>
  <c r="AB31" i="1"/>
  <c r="R18" i="1"/>
  <c r="J16" i="1"/>
  <c r="E16" i="1"/>
  <c r="E19" i="1" s="1"/>
  <c r="AB16" i="1"/>
  <c r="AB18" i="1" s="1"/>
  <c r="AD15" i="1"/>
  <c r="AD19" i="1"/>
  <c r="AD23" i="1" s="1"/>
  <c r="V16" i="1"/>
  <c r="V18" i="1" s="1"/>
  <c r="AC16" i="1"/>
  <c r="AC18" i="1" s="1"/>
  <c r="AD14" i="1"/>
  <c r="AF14" i="1" s="1"/>
  <c r="Q16" i="1"/>
  <c r="E16" i="2"/>
  <c r="E18" i="2" s="1"/>
  <c r="I18" i="2"/>
  <c r="M14" i="2"/>
  <c r="M35" i="2"/>
  <c r="P16" i="1"/>
  <c r="AF15" i="1" l="1"/>
  <c r="AD18" i="1"/>
  <c r="AF18" i="1" s="1"/>
  <c r="R19" i="1"/>
  <c r="R23" i="1" s="1"/>
  <c r="AD31" i="1"/>
  <c r="AD35" i="1" s="1"/>
  <c r="AD39" i="1" s="1"/>
  <c r="AF29" i="1"/>
  <c r="AF31" i="1" s="1"/>
  <c r="J19" i="1"/>
  <c r="AD16" i="1"/>
  <c r="R35" i="1" l="1"/>
  <c r="R39" i="1" s="1"/>
  <c r="AF35" i="1"/>
  <c r="AF39" i="1" s="1"/>
  <c r="AF16" i="1"/>
  <c r="E23" i="1"/>
  <c r="L19" i="1"/>
  <c r="M19" i="1"/>
  <c r="N19" i="1"/>
  <c r="O19" i="1"/>
  <c r="P19" i="1"/>
  <c r="Q19" i="1"/>
  <c r="AF19" i="1" l="1"/>
  <c r="AF23" i="1" s="1"/>
  <c r="AB35" i="1"/>
  <c r="AB34" i="1"/>
  <c r="AG34" i="1" s="1"/>
  <c r="AB33" i="1"/>
  <c r="AG33" i="1" s="1"/>
  <c r="AG35" i="1" l="1"/>
  <c r="AC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00000000-0006-0000-0000-000001000000}">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0000000-0006-0000-0000-000002000000}">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00000000-0006-0000-0000-000003000000}">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00000000-0006-0000-0000-000004000000}">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00000000-0006-0000-0000-000005000000}">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00000000-0006-0000-0000-000006000000}">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<sst xmlns="http://schemas.openxmlformats.org/spreadsheetml/2006/main" count="385" uniqueCount="104">
  <si>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</si>
  <si>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</si>
  <si>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</si>
  <si>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</si>
  <si>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</si>
  <si>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</si>
  <si>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</si>
  <si>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</si>
  <si>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</si>
  <si>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</si>
  <si>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</si>
  <si>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</si>
  <si>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</si>
  <si>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</si>
  <si>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</si>
  <si>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</si>
  <si>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</si>
  <si>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</si>
  <si>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</si>
  <si>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</si>
  <si>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</si>
  <si>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</si>
  <si>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</si>
  <si>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</si>
  <si>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</si>
  <si>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</si>
  <si>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</si>
  <si>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</si>
  <si>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</si>
  <si>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</si>
  <si>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</si>
  <si>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</si>
  <si>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</si>
  <si>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</si>
  <si>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</si>
  <si>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</si>
  <si>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</si>
  <si>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</si>
  <si>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</si>
  <si>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</si>
  <si>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</si>
  <si>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</si>
  <si>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</si>
  <si>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</si>
  <si>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</si>
  <si>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</si>
  <si>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</si>
  <si>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</si>
  <si>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</si>
  <si>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Net Metered Customers Gross Consumption (See Note 3)</t>
  </si>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</sst>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s>
  <fonts count="22"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6">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15" fillId="0" borderId="33" xfId="0" applyFont="1" applyBorder="1" applyAlignment="1">
      <alignment vertical="center"/>
    </xf>
    <xf numFmtId="0" fontId="4" fillId="0" borderId="34" xfId="0" applyFont="1" applyBorder="1" applyAlignment="1">
      <alignment horizontal="center"/>
    </xf>
    <xf numFmtId="0" fontId="4" fillId="0" borderId="35" xfId="0" applyFont="1" applyBorder="1" applyAlignment="1">
      <alignment horizontal="center"/>
    </xf>
    <xf numFmtId="42" fontId="12" fillId="0" borderId="36" xfId="0" applyNumberFormat="1" applyFont="1" applyFill="1" applyBorder="1" applyAlignment="1"/>
    <xf numFmtId="42" fontId="1" fillId="0" borderId="36" xfId="0" applyNumberFormat="1" applyFont="1" applyBorder="1" applyAlignment="1"/>
    <xf numFmtId="42" fontId="2" fillId="0" borderId="36" xfId="0" applyNumberFormat="1" applyFont="1" applyBorder="1"/>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42" fontId="1" fillId="0" borderId="44" xfId="0" applyNumberFormat="1" applyFont="1" applyBorder="1" applyAlignment="1"/>
    <xf numFmtId="42" fontId="2" fillId="0" borderId="36" xfId="0" applyNumberFormat="1" applyFont="1" applyFill="1" applyBorder="1" applyAlignment="1"/>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36" xfId="0" applyFont="1" applyBorder="1" applyAlignment="1">
      <alignment horizontal="right"/>
    </xf>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42" fontId="1" fillId="6" borderId="36" xfId="0" applyNumberFormat="1" applyFont="1" applyFill="1" applyBorder="1" applyAlignment="1">
      <alignment horizontal="left" inden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42" fontId="2" fillId="0" borderId="36" xfId="0" applyNumberFormat="1" applyFont="1" applyBorder="1" applyAlignment="1"/>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1" fillId="6" borderId="6"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42" fontId="1" fillId="0" borderId="46" xfId="0" applyNumberFormat="1" applyFont="1" applyBorder="1" applyAlignment="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0" fontId="1" fillId="0" borderId="36" xfId="0" applyFont="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5" fontId="1" fillId="3" borderId="5" xfId="1" applyNumberFormat="1" applyFont="1" applyFill="1" applyBorder="1"/>
    <xf numFmtId="165" fontId="1" fillId="3" borderId="15" xfId="1" applyNumberFormat="1" applyFont="1" applyFill="1" applyBorder="1"/>
    <xf numFmtId="42" fontId="1" fillId="0" borderId="36" xfId="0" applyNumberFormat="1" applyFont="1" applyBorder="1"/>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0" fontId="1" fillId="0" borderId="46" xfId="0" applyFont="1" applyBorder="1" applyAlignment="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42" fontId="1" fillId="6" borderId="44" xfId="0" applyNumberFormat="1" applyFont="1" applyFill="1" applyBorder="1" applyAlignment="1">
      <alignment horizontal="left" indent="1"/>
    </xf>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2" fontId="1" fillId="0" borderId="60" xfId="0" applyNumberFormat="1" applyFont="1" applyBorder="1"/>
    <xf numFmtId="41" fontId="1" fillId="0" borderId="60" xfId="0" applyNumberFormat="1" applyFont="1" applyBorder="1" applyAlignment="1"/>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165" fontId="1" fillId="0" borderId="0" xfId="0" applyNumberFormat="1" applyFont="1" applyAlignment="1">
      <alignment horizont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8" borderId="26"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0"/>
  <sheetViews>
    <sheetView tabSelected="1" zoomScale="110" zoomScaleNormal="110" workbookViewId="0">
      <pane xSplit="1" ySplit="11" topLeftCell="B12" activePane="bottomRight" state="frozen"/>
      <selection pane="topRight" activeCell="B1" sqref="B1"/>
      <selection pane="bottomLeft" activeCell="A14" sqref="A14"/>
      <selection pane="bottomRight" activeCell="AD40" sqref="AD40"/>
    </sheetView>
  </sheetViews>
  <sheetFormatPr baseColWidth="10" defaultColWidth="9.1640625" defaultRowHeight="13" x14ac:dyDescent="0.15"/>
  <cols>
    <col min="1" max="1" width="64.33203125" style="39" customWidth="1"/>
    <col min="2" max="2" width="12" style="39" customWidth="1"/>
    <col min="3" max="3" width="13.33203125" style="39" bestFit="1" customWidth="1"/>
    <col min="4" max="4" width="15.83203125" style="39" customWidth="1"/>
    <col min="5" max="5" width="16.6640625" style="39" customWidth="1"/>
    <col min="6" max="6" width="12.5" style="39" customWidth="1"/>
    <col min="7" max="7" width="14.5" style="39" bestFit="1" customWidth="1"/>
    <col min="8" max="8" width="13" style="39" customWidth="1"/>
    <col min="9" max="9" width="14.33203125" style="39" bestFit="1" customWidth="1"/>
    <col min="10" max="10" width="14.1640625" style="39" customWidth="1"/>
    <col min="11" max="11" width="12.33203125" style="39" customWidth="1"/>
    <col min="12" max="12" width="14.5" style="39" bestFit="1" customWidth="1"/>
    <col min="13" max="13" width="14.6640625" style="39" customWidth="1"/>
    <col min="14" max="14" width="13.6640625" style="205" customWidth="1"/>
    <col min="15" max="15" width="13.33203125" style="39" customWidth="1"/>
    <col min="16" max="16" width="14.1640625" style="39" customWidth="1"/>
    <col min="17" max="17" width="14.6640625" style="206" customWidth="1"/>
    <col min="18" max="18" width="15.5" style="206" customWidth="1"/>
    <col min="19" max="19" width="12.6640625" style="206" customWidth="1"/>
    <col min="20" max="20" width="11.5" style="206" customWidth="1"/>
    <col min="21" max="21" width="14.6640625" style="39" customWidth="1"/>
    <col min="22" max="22" width="13.6640625" style="39" customWidth="1"/>
    <col min="23" max="23" width="12.83203125" style="39" customWidth="1"/>
    <col min="24" max="24" width="12.6640625" style="39" customWidth="1"/>
    <col min="25" max="25" width="15.1640625" style="39" customWidth="1"/>
    <col min="26" max="26" width="13.6640625" style="39" customWidth="1"/>
    <col min="27" max="27" width="12.83203125" style="39" bestFit="1" customWidth="1"/>
    <col min="28" max="28" width="13.83203125" style="39" customWidth="1"/>
    <col min="29" max="29" width="15.5" style="39" customWidth="1"/>
    <col min="30" max="30" width="16.5" style="39" customWidth="1"/>
    <col min="31" max="31" width="10.5" style="39" customWidth="1"/>
    <col min="32" max="32" width="16.33203125" style="39" customWidth="1"/>
    <col min="33" max="33" width="12.1640625" style="39" customWidth="1"/>
    <col min="34" max="16384" width="9.1640625" style="39"/>
  </cols>
  <sheetData>
    <row r="1" spans="1:35" ht="20" x14ac:dyDescent="0.2">
      <c r="A1" s="203" t="s">
        <v>99</v>
      </c>
    </row>
    <row r="2" spans="1:35" ht="16" x14ac:dyDescent="0.2">
      <c r="A2" s="204" t="s">
        <v>100</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6" x14ac:dyDescent="0.2">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6" x14ac:dyDescent="0.2">
      <c r="A4" s="156" t="s">
        <v>64</v>
      </c>
      <c r="B4" s="6">
        <v>2019</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6" x14ac:dyDescent="0.2">
      <c r="A5" s="156" t="s">
        <v>63</v>
      </c>
      <c r="B5" s="6">
        <v>2020</v>
      </c>
      <c r="C5" s="35"/>
      <c r="D5" s="12"/>
      <c r="E5" s="356" t="s">
        <v>62</v>
      </c>
      <c r="F5" s="357"/>
      <c r="G5" s="357"/>
      <c r="H5" s="357"/>
      <c r="I5" s="357"/>
      <c r="J5" s="358"/>
      <c r="K5" s="12"/>
      <c r="L5" s="12"/>
      <c r="M5" s="12"/>
      <c r="N5" s="12"/>
      <c r="O5" s="12"/>
      <c r="P5" s="12"/>
      <c r="Q5" s="12"/>
      <c r="R5" s="12"/>
      <c r="S5" s="12"/>
      <c r="T5" s="12"/>
      <c r="U5" s="12"/>
      <c r="V5" s="12"/>
      <c r="W5" s="12"/>
      <c r="X5" s="12"/>
      <c r="Y5" s="12"/>
      <c r="Z5" s="12"/>
      <c r="AA5" s="12"/>
      <c r="AB5" s="12"/>
      <c r="AC5" s="12"/>
    </row>
    <row r="6" spans="1:35" ht="16" x14ac:dyDescent="0.2">
      <c r="A6" s="156" t="s">
        <v>65</v>
      </c>
      <c r="B6" s="6">
        <v>2021</v>
      </c>
      <c r="C6" s="12"/>
      <c r="D6" s="403" t="s">
        <v>94</v>
      </c>
      <c r="E6" s="403"/>
      <c r="F6" s="403"/>
      <c r="G6" s="403"/>
      <c r="H6" s="403"/>
      <c r="I6" s="403"/>
      <c r="J6" s="403"/>
      <c r="K6" s="403"/>
      <c r="L6" s="403"/>
      <c r="M6" s="12"/>
      <c r="N6" s="12"/>
      <c r="O6" s="12"/>
      <c r="P6" s="12"/>
      <c r="Q6" s="12"/>
      <c r="R6" s="12"/>
      <c r="S6" s="12"/>
      <c r="T6" s="12"/>
      <c r="U6" s="12"/>
      <c r="V6" s="12"/>
      <c r="W6" s="12"/>
      <c r="X6" s="12"/>
      <c r="Y6" s="12"/>
      <c r="Z6" s="12"/>
      <c r="AA6" s="12"/>
      <c r="AB6" s="12"/>
      <c r="AC6" s="12"/>
    </row>
    <row r="7" spans="1:35" ht="10.5" customHeight="1" thickBot="1" x14ac:dyDescent="0.25">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25">
      <c r="A8" s="348" t="s">
        <v>101</v>
      </c>
      <c r="B8" s="397" t="s">
        <v>3</v>
      </c>
      <c r="C8" s="398"/>
      <c r="D8" s="398"/>
      <c r="E8" s="399"/>
      <c r="F8" s="400" t="s">
        <v>70</v>
      </c>
      <c r="G8" s="401"/>
      <c r="H8" s="401"/>
      <c r="I8" s="401"/>
      <c r="J8" s="401"/>
      <c r="K8" s="401"/>
      <c r="L8" s="401"/>
      <c r="M8" s="401"/>
      <c r="N8" s="401"/>
      <c r="O8" s="401"/>
      <c r="P8" s="401"/>
      <c r="Q8" s="401"/>
      <c r="R8" s="402"/>
      <c r="S8" s="385" t="s">
        <v>9</v>
      </c>
      <c r="T8" s="386"/>
      <c r="U8" s="386"/>
      <c r="V8" s="386"/>
      <c r="W8" s="386"/>
      <c r="X8" s="386"/>
      <c r="Y8" s="386"/>
      <c r="Z8" s="386"/>
      <c r="AA8" s="386"/>
      <c r="AB8" s="386"/>
      <c r="AC8" s="386"/>
      <c r="AD8" s="387"/>
      <c r="AE8" s="18"/>
    </row>
    <row r="9" spans="1:35" s="213" customFormat="1" ht="19.5" customHeight="1" thickBot="1" x14ac:dyDescent="0.2">
      <c r="A9" s="314" t="s">
        <v>76</v>
      </c>
      <c r="B9" s="207"/>
      <c r="C9" s="208"/>
      <c r="D9" s="209"/>
      <c r="E9" s="210"/>
      <c r="F9" s="383" t="s">
        <v>13</v>
      </c>
      <c r="G9" s="383"/>
      <c r="H9" s="383"/>
      <c r="I9" s="383"/>
      <c r="J9" s="384"/>
      <c r="K9" s="379" t="s">
        <v>8</v>
      </c>
      <c r="L9" s="380"/>
      <c r="M9" s="380"/>
      <c r="N9" s="380"/>
      <c r="O9" s="380"/>
      <c r="P9" s="380"/>
      <c r="Q9" s="381"/>
      <c r="R9" s="139"/>
      <c r="S9" s="382" t="s">
        <v>42</v>
      </c>
      <c r="T9" s="383"/>
      <c r="U9" s="383"/>
      <c r="V9" s="384"/>
      <c r="W9" s="379" t="s">
        <v>8</v>
      </c>
      <c r="X9" s="380"/>
      <c r="Y9" s="380"/>
      <c r="Z9" s="380"/>
      <c r="AA9" s="380"/>
      <c r="AB9" s="380"/>
      <c r="AC9" s="381"/>
      <c r="AD9" s="81"/>
      <c r="AE9" s="211"/>
      <c r="AF9" s="212"/>
      <c r="AG9" s="212"/>
    </row>
    <row r="10" spans="1:35" s="217" customFormat="1" ht="15" thickBot="1" x14ac:dyDescent="0.2">
      <c r="A10" s="315"/>
      <c r="B10" s="45" t="s">
        <v>66</v>
      </c>
      <c r="C10" s="214" t="s">
        <v>14</v>
      </c>
      <c r="D10" s="140" t="s">
        <v>16</v>
      </c>
      <c r="E10" s="20" t="s">
        <v>17</v>
      </c>
      <c r="F10" s="48" t="s">
        <v>66</v>
      </c>
      <c r="G10" s="215" t="s">
        <v>18</v>
      </c>
      <c r="H10" s="141" t="s">
        <v>19</v>
      </c>
      <c r="I10" s="141" t="s">
        <v>91</v>
      </c>
      <c r="J10" s="33" t="s">
        <v>7</v>
      </c>
      <c r="K10" s="67" t="s">
        <v>66</v>
      </c>
      <c r="L10" s="214" t="s">
        <v>18</v>
      </c>
      <c r="M10" s="216"/>
      <c r="N10" s="391" t="s">
        <v>22</v>
      </c>
      <c r="O10" s="392"/>
      <c r="P10" s="393"/>
      <c r="Q10" s="25" t="s">
        <v>7</v>
      </c>
      <c r="R10" s="47" t="s">
        <v>17</v>
      </c>
      <c r="S10" s="48" t="s">
        <v>66</v>
      </c>
      <c r="T10" s="215" t="s">
        <v>18</v>
      </c>
      <c r="U10" s="141" t="s">
        <v>19</v>
      </c>
      <c r="V10" s="33" t="s">
        <v>7</v>
      </c>
      <c r="W10" s="48" t="s">
        <v>66</v>
      </c>
      <c r="X10" s="215" t="s">
        <v>18</v>
      </c>
      <c r="Y10" s="141"/>
      <c r="Z10" s="394" t="s">
        <v>22</v>
      </c>
      <c r="AA10" s="395"/>
      <c r="AB10" s="396"/>
      <c r="AC10" s="137" t="s">
        <v>7</v>
      </c>
      <c r="AD10" s="36" t="s">
        <v>7</v>
      </c>
      <c r="AE10" s="127" t="s">
        <v>10</v>
      </c>
      <c r="AF10" s="367" t="s">
        <v>68</v>
      </c>
      <c r="AG10" s="368"/>
      <c r="AH10" s="214"/>
      <c r="AI10" s="214"/>
    </row>
    <row r="11" spans="1:35" s="217" customFormat="1" ht="15" thickBot="1" x14ac:dyDescent="0.2">
      <c r="A11" s="316"/>
      <c r="B11" s="45" t="s">
        <v>67</v>
      </c>
      <c r="C11" s="214" t="s">
        <v>15</v>
      </c>
      <c r="D11" s="140" t="s">
        <v>6</v>
      </c>
      <c r="E11" s="20" t="s">
        <v>3</v>
      </c>
      <c r="F11" s="45" t="s">
        <v>67</v>
      </c>
      <c r="G11" s="214" t="s">
        <v>15</v>
      </c>
      <c r="H11" s="140" t="s">
        <v>6</v>
      </c>
      <c r="I11" s="140" t="s">
        <v>90</v>
      </c>
      <c r="J11" s="20" t="s">
        <v>40</v>
      </c>
      <c r="K11" s="67" t="s">
        <v>67</v>
      </c>
      <c r="L11" s="214" t="s">
        <v>15</v>
      </c>
      <c r="M11" s="216" t="s">
        <v>5</v>
      </c>
      <c r="N11" s="218" t="s">
        <v>20</v>
      </c>
      <c r="O11" s="140" t="s">
        <v>21</v>
      </c>
      <c r="P11" s="20" t="s">
        <v>7</v>
      </c>
      <c r="Q11" s="25" t="s">
        <v>41</v>
      </c>
      <c r="R11" s="47" t="s">
        <v>4</v>
      </c>
      <c r="S11" s="45" t="s">
        <v>67</v>
      </c>
      <c r="T11" s="214" t="s">
        <v>15</v>
      </c>
      <c r="U11" s="140" t="s">
        <v>6</v>
      </c>
      <c r="V11" s="20" t="s">
        <v>40</v>
      </c>
      <c r="W11" s="45" t="s">
        <v>67</v>
      </c>
      <c r="X11" s="214" t="s">
        <v>15</v>
      </c>
      <c r="Y11" s="140" t="s">
        <v>5</v>
      </c>
      <c r="Z11" s="219" t="s">
        <v>20</v>
      </c>
      <c r="AA11" s="141" t="s">
        <v>21</v>
      </c>
      <c r="AB11" s="33" t="s">
        <v>7</v>
      </c>
      <c r="AC11" s="25" t="s">
        <v>41</v>
      </c>
      <c r="AD11" s="36" t="s">
        <v>25</v>
      </c>
      <c r="AE11" s="128" t="s">
        <v>95</v>
      </c>
      <c r="AF11" s="369"/>
      <c r="AG11" s="370"/>
      <c r="AH11" s="214"/>
      <c r="AI11" s="214"/>
    </row>
    <row r="12" spans="1:35" ht="26.25" customHeight="1" thickTop="1" x14ac:dyDescent="0.15">
      <c r="A12" s="52" t="str">
        <f>"Enter "&amp;TEXT(B4,"000")&amp;" Revenues"</f>
        <v>Enter 2019 Revenues</v>
      </c>
      <c r="B12" s="58"/>
      <c r="C12" s="59"/>
      <c r="D12" s="60"/>
      <c r="E12" s="220"/>
      <c r="F12" s="221"/>
      <c r="G12" s="222"/>
      <c r="H12" s="223"/>
      <c r="I12" s="223"/>
      <c r="J12" s="220"/>
      <c r="K12" s="224"/>
      <c r="L12" s="222"/>
      <c r="M12" s="220"/>
      <c r="N12" s="225"/>
      <c r="O12" s="223"/>
      <c r="P12" s="220"/>
      <c r="Q12" s="226"/>
      <c r="R12" s="104"/>
      <c r="S12" s="221"/>
      <c r="T12" s="222"/>
      <c r="U12" s="223"/>
      <c r="V12" s="61"/>
      <c r="W12" s="62"/>
      <c r="X12" s="222"/>
      <c r="Y12" s="223"/>
      <c r="Z12" s="225"/>
      <c r="AA12" s="223"/>
      <c r="AB12" s="61"/>
      <c r="AC12" s="63"/>
      <c r="AD12" s="138"/>
      <c r="AE12" s="64"/>
      <c r="AF12" s="375"/>
      <c r="AG12" s="376"/>
      <c r="AI12" s="227"/>
    </row>
    <row r="13" spans="1:35" s="235" customFormat="1" ht="16" x14ac:dyDescent="0.3">
      <c r="A13" s="55" t="s">
        <v>46</v>
      </c>
      <c r="B13" s="46"/>
      <c r="C13" s="228"/>
      <c r="D13" s="229"/>
      <c r="E13" s="230"/>
      <c r="F13" s="231"/>
      <c r="G13" s="228"/>
      <c r="H13" s="229"/>
      <c r="I13" s="229"/>
      <c r="J13" s="230"/>
      <c r="K13" s="232"/>
      <c r="L13" s="228"/>
      <c r="M13" s="230"/>
      <c r="N13" s="233"/>
      <c r="O13" s="229"/>
      <c r="P13" s="230"/>
      <c r="Q13" s="234"/>
      <c r="R13" s="105"/>
      <c r="S13" s="231"/>
      <c r="T13" s="228"/>
      <c r="U13" s="229"/>
      <c r="V13" s="21"/>
      <c r="W13" s="50"/>
      <c r="X13" s="228"/>
      <c r="Y13" s="229"/>
      <c r="Z13" s="233"/>
      <c r="AA13" s="229"/>
      <c r="AB13" s="21"/>
      <c r="AC13" s="31"/>
      <c r="AD13" s="23"/>
      <c r="AE13" s="26"/>
      <c r="AF13" s="377"/>
      <c r="AG13" s="378"/>
      <c r="AI13" s="228"/>
    </row>
    <row r="14" spans="1:35" s="235" customFormat="1" x14ac:dyDescent="0.15">
      <c r="A14" s="143" t="s">
        <v>71</v>
      </c>
      <c r="B14" s="79" t="s">
        <v>44</v>
      </c>
      <c r="C14" s="236">
        <v>0</v>
      </c>
      <c r="D14" s="237">
        <v>0</v>
      </c>
      <c r="E14" s="118">
        <f>SUM(C14:D14)</f>
        <v>0</v>
      </c>
      <c r="F14" s="176" t="s">
        <v>44</v>
      </c>
      <c r="G14" s="236">
        <v>0</v>
      </c>
      <c r="H14" s="237">
        <v>0</v>
      </c>
      <c r="I14" s="237">
        <v>0</v>
      </c>
      <c r="J14" s="118">
        <f>SUM(G14:I14)</f>
        <v>0</v>
      </c>
      <c r="K14" s="177" t="s">
        <v>44</v>
      </c>
      <c r="L14" s="236">
        <v>0</v>
      </c>
      <c r="M14" s="238">
        <v>0</v>
      </c>
      <c r="N14" s="239">
        <v>0</v>
      </c>
      <c r="O14" s="237">
        <v>0</v>
      </c>
      <c r="P14" s="118">
        <f>N14+O14</f>
        <v>0</v>
      </c>
      <c r="Q14" s="34">
        <f>L14+M14+P14</f>
        <v>0</v>
      </c>
      <c r="R14" s="68">
        <f>Q14+J14</f>
        <v>0</v>
      </c>
      <c r="S14" s="176" t="s">
        <v>44</v>
      </c>
      <c r="T14" s="240">
        <v>0</v>
      </c>
      <c r="U14" s="241">
        <v>0</v>
      </c>
      <c r="V14" s="118">
        <f>T14+U14</f>
        <v>0</v>
      </c>
      <c r="W14" s="176" t="s">
        <v>44</v>
      </c>
      <c r="X14" s="240">
        <v>0</v>
      </c>
      <c r="Y14" s="241">
        <v>0</v>
      </c>
      <c r="Z14" s="242">
        <v>0</v>
      </c>
      <c r="AA14" s="241">
        <v>0</v>
      </c>
      <c r="AB14" s="118">
        <f>Z14+AA14</f>
        <v>0</v>
      </c>
      <c r="AC14" s="34">
        <f>X14+Y14+AB14</f>
        <v>0</v>
      </c>
      <c r="AD14" s="125">
        <f>V14+AC14</f>
        <v>0</v>
      </c>
      <c r="AE14" s="27">
        <v>0</v>
      </c>
      <c r="AF14" s="363">
        <f>AE14+AD14+R14+E14</f>
        <v>0</v>
      </c>
      <c r="AG14" s="364"/>
      <c r="AI14" s="228"/>
    </row>
    <row r="15" spans="1:35" s="15" customFormat="1" ht="16" x14ac:dyDescent="0.3">
      <c r="A15" s="317" t="s">
        <v>98</v>
      </c>
      <c r="B15" s="335" t="s">
        <v>44</v>
      </c>
      <c r="C15" s="336">
        <v>0</v>
      </c>
      <c r="D15" s="337">
        <v>0</v>
      </c>
      <c r="E15" s="338">
        <f>SUM(C15:D15)</f>
        <v>0</v>
      </c>
      <c r="F15" s="187" t="s">
        <v>44</v>
      </c>
      <c r="G15" s="336">
        <v>0</v>
      </c>
      <c r="H15" s="337">
        <v>0</v>
      </c>
      <c r="I15" s="337">
        <v>0</v>
      </c>
      <c r="J15" s="338">
        <f>SUM(G15:I15)</f>
        <v>0</v>
      </c>
      <c r="K15" s="339" t="s">
        <v>44</v>
      </c>
      <c r="L15" s="336">
        <v>0</v>
      </c>
      <c r="M15" s="340">
        <v>0</v>
      </c>
      <c r="N15" s="341">
        <v>0</v>
      </c>
      <c r="O15" s="337">
        <v>0</v>
      </c>
      <c r="P15" s="338">
        <f>N15+O15</f>
        <v>0</v>
      </c>
      <c r="Q15" s="342">
        <f>L15+M15+P15</f>
        <v>0</v>
      </c>
      <c r="R15" s="343">
        <f>Q15+J15</f>
        <v>0</v>
      </c>
      <c r="S15" s="187" t="s">
        <v>44</v>
      </c>
      <c r="T15" s="336">
        <v>0</v>
      </c>
      <c r="U15" s="337">
        <v>0</v>
      </c>
      <c r="V15" s="338">
        <f>T15+U15</f>
        <v>0</v>
      </c>
      <c r="W15" s="187" t="s">
        <v>44</v>
      </c>
      <c r="X15" s="336">
        <v>0</v>
      </c>
      <c r="Y15" s="337">
        <v>0</v>
      </c>
      <c r="Z15" s="341">
        <v>0</v>
      </c>
      <c r="AA15" s="337">
        <v>0</v>
      </c>
      <c r="AB15" s="338">
        <f>Z15+AA15</f>
        <v>0</v>
      </c>
      <c r="AC15" s="342">
        <f>X15+Y15+AB15</f>
        <v>0</v>
      </c>
      <c r="AD15" s="344">
        <f>V15+AC15</f>
        <v>0</v>
      </c>
      <c r="AE15" s="345">
        <v>0</v>
      </c>
      <c r="AF15" s="371">
        <f>AE15+AD15+R15+E15</f>
        <v>0</v>
      </c>
      <c r="AG15" s="372"/>
      <c r="AI15" s="16"/>
    </row>
    <row r="16" spans="1:35" s="235" customFormat="1" x14ac:dyDescent="0.15">
      <c r="A16" s="56" t="s">
        <v>45</v>
      </c>
      <c r="B16" s="79" t="s">
        <v>44</v>
      </c>
      <c r="C16" s="120">
        <f>SUM(C14:C15)</f>
        <v>0</v>
      </c>
      <c r="D16" s="121">
        <f>SUM(D14:D15)</f>
        <v>0</v>
      </c>
      <c r="E16" s="119">
        <f>SUM(C16:D16)</f>
        <v>0</v>
      </c>
      <c r="F16" s="176" t="s">
        <v>44</v>
      </c>
      <c r="G16" s="120">
        <f t="shared" ref="G16:R16" si="0">SUM(G14:G15)</f>
        <v>0</v>
      </c>
      <c r="H16" s="121">
        <f t="shared" si="0"/>
        <v>0</v>
      </c>
      <c r="I16" s="121">
        <f t="shared" si="0"/>
        <v>0</v>
      </c>
      <c r="J16" s="119">
        <f t="shared" si="0"/>
        <v>0</v>
      </c>
      <c r="K16" s="177" t="s">
        <v>44</v>
      </c>
      <c r="L16" s="120">
        <f t="shared" si="0"/>
        <v>0</v>
      </c>
      <c r="M16" s="119">
        <f t="shared" si="0"/>
        <v>0</v>
      </c>
      <c r="N16" s="124">
        <f t="shared" si="0"/>
        <v>0</v>
      </c>
      <c r="O16" s="121">
        <f t="shared" si="0"/>
        <v>0</v>
      </c>
      <c r="P16" s="119">
        <f t="shared" si="0"/>
        <v>0</v>
      </c>
      <c r="Q16" s="116">
        <f t="shared" si="0"/>
        <v>0</v>
      </c>
      <c r="R16" s="116">
        <f t="shared" si="0"/>
        <v>0</v>
      </c>
      <c r="S16" s="176" t="s">
        <v>44</v>
      </c>
      <c r="T16" s="120">
        <f t="shared" ref="T16:AF16" si="1">SUM(T14:T15)</f>
        <v>0</v>
      </c>
      <c r="U16" s="121">
        <f t="shared" si="1"/>
        <v>0</v>
      </c>
      <c r="V16" s="119">
        <f t="shared" si="1"/>
        <v>0</v>
      </c>
      <c r="W16" s="176" t="s">
        <v>44</v>
      </c>
      <c r="X16" s="120">
        <f t="shared" si="1"/>
        <v>0</v>
      </c>
      <c r="Y16" s="121">
        <f t="shared" si="1"/>
        <v>0</v>
      </c>
      <c r="Z16" s="124">
        <f t="shared" si="1"/>
        <v>0</v>
      </c>
      <c r="AA16" s="121">
        <f t="shared" si="1"/>
        <v>0</v>
      </c>
      <c r="AB16" s="119">
        <f t="shared" si="1"/>
        <v>0</v>
      </c>
      <c r="AC16" s="116">
        <f t="shared" si="1"/>
        <v>0</v>
      </c>
      <c r="AD16" s="124">
        <f t="shared" si="1"/>
        <v>0</v>
      </c>
      <c r="AE16" s="28">
        <f t="shared" si="1"/>
        <v>0</v>
      </c>
      <c r="AF16" s="373">
        <f t="shared" si="1"/>
        <v>0</v>
      </c>
      <c r="AG16" s="374"/>
      <c r="AI16" s="228"/>
    </row>
    <row r="17" spans="1:35" s="235" customFormat="1" x14ac:dyDescent="0.15">
      <c r="A17" s="56"/>
      <c r="B17" s="243"/>
      <c r="C17" s="244"/>
      <c r="D17" s="245"/>
      <c r="E17" s="22"/>
      <c r="F17" s="178"/>
      <c r="G17" s="244"/>
      <c r="H17" s="245"/>
      <c r="I17" s="245"/>
      <c r="J17" s="22"/>
      <c r="K17" s="179"/>
      <c r="L17" s="244"/>
      <c r="M17" s="246"/>
      <c r="N17" s="247"/>
      <c r="O17" s="245"/>
      <c r="P17" s="22"/>
      <c r="Q17" s="32"/>
      <c r="R17" s="49"/>
      <c r="S17" s="178"/>
      <c r="T17" s="244"/>
      <c r="U17" s="245"/>
      <c r="V17" s="22"/>
      <c r="W17" s="178"/>
      <c r="X17" s="244"/>
      <c r="Y17" s="245"/>
      <c r="Z17" s="247"/>
      <c r="AA17" s="245"/>
      <c r="AB17" s="22"/>
      <c r="AC17" s="32"/>
      <c r="AD17" s="24"/>
      <c r="AE17" s="29"/>
      <c r="AF17" s="359"/>
      <c r="AG17" s="360"/>
      <c r="AI17" s="228"/>
    </row>
    <row r="18" spans="1:35" s="235" customFormat="1" x14ac:dyDescent="0.15">
      <c r="A18" s="65" t="s">
        <v>39</v>
      </c>
      <c r="B18" s="335" t="s">
        <v>44</v>
      </c>
      <c r="C18" s="248">
        <v>216714.4</v>
      </c>
      <c r="D18" s="249">
        <v>1258567.07</v>
      </c>
      <c r="E18" s="122">
        <f>SUM(C18:D18)</f>
        <v>1475281.47</v>
      </c>
      <c r="F18" s="187" t="s">
        <v>44</v>
      </c>
      <c r="G18" s="248">
        <v>34539.120000000003</v>
      </c>
      <c r="H18" s="249">
        <v>584675.63</v>
      </c>
      <c r="I18" s="249">
        <v>11456.41</v>
      </c>
      <c r="J18" s="122">
        <f>SUM(G18:I18)</f>
        <v>630671.16</v>
      </c>
      <c r="K18" s="339" t="s">
        <v>44</v>
      </c>
      <c r="L18" s="248">
        <v>9817.32</v>
      </c>
      <c r="M18" s="250">
        <v>97575.77</v>
      </c>
      <c r="N18" s="251">
        <v>0</v>
      </c>
      <c r="O18" s="249">
        <v>0</v>
      </c>
      <c r="P18" s="122">
        <f>SUM(N18:O18)</f>
        <v>0</v>
      </c>
      <c r="Q18" s="117">
        <f>L18+M18+P18</f>
        <v>107393.09</v>
      </c>
      <c r="R18" s="349">
        <f>Q18+J18</f>
        <v>738064.25</v>
      </c>
      <c r="S18" s="187" t="s">
        <v>44</v>
      </c>
      <c r="T18" s="252">
        <f>T19-T16</f>
        <v>0</v>
      </c>
      <c r="U18" s="253">
        <f>U19-U16</f>
        <v>0</v>
      </c>
      <c r="V18" s="122">
        <f>V19-V16</f>
        <v>0</v>
      </c>
      <c r="W18" s="187" t="s">
        <v>44</v>
      </c>
      <c r="X18" s="252">
        <f t="shared" ref="X18:AC18" si="2">X19-X16</f>
        <v>0</v>
      </c>
      <c r="Y18" s="253">
        <f t="shared" si="2"/>
        <v>0</v>
      </c>
      <c r="Z18" s="254">
        <f t="shared" si="2"/>
        <v>0</v>
      </c>
      <c r="AA18" s="253">
        <f t="shared" si="2"/>
        <v>0</v>
      </c>
      <c r="AB18" s="122">
        <f t="shared" si="2"/>
        <v>0</v>
      </c>
      <c r="AC18" s="117">
        <f t="shared" si="2"/>
        <v>0</v>
      </c>
      <c r="AD18" s="129">
        <f>AC18+V18</f>
        <v>0</v>
      </c>
      <c r="AE18" s="155">
        <v>0</v>
      </c>
      <c r="AF18" s="361">
        <f>AE18+AD18+R18+E18</f>
        <v>2213345.7199999997</v>
      </c>
      <c r="AG18" s="362"/>
      <c r="AI18" s="228"/>
    </row>
    <row r="19" spans="1:35" s="13" customFormat="1" ht="13.5" customHeight="1" x14ac:dyDescent="0.15">
      <c r="A19" s="66" t="s">
        <v>92</v>
      </c>
      <c r="B19" s="79" t="s">
        <v>44</v>
      </c>
      <c r="C19" s="180">
        <f>C18+C16</f>
        <v>216714.4</v>
      </c>
      <c r="D19" s="181">
        <f>D18+D16</f>
        <v>1258567.07</v>
      </c>
      <c r="E19" s="118">
        <f>E18+E16</f>
        <v>1475281.47</v>
      </c>
      <c r="F19" s="176" t="s">
        <v>44</v>
      </c>
      <c r="G19" s="180">
        <f>G18+G16</f>
        <v>34539.120000000003</v>
      </c>
      <c r="H19" s="181">
        <f>H18+H16</f>
        <v>584675.63</v>
      </c>
      <c r="I19" s="181">
        <f>I18+I16</f>
        <v>11456.41</v>
      </c>
      <c r="J19" s="118">
        <f>J18+J16</f>
        <v>630671.16</v>
      </c>
      <c r="K19" s="177" t="s">
        <v>44</v>
      </c>
      <c r="L19" s="180">
        <f t="shared" ref="L19:R19" si="3">L18+L16</f>
        <v>9817.32</v>
      </c>
      <c r="M19" s="123">
        <f t="shared" si="3"/>
        <v>97575.77</v>
      </c>
      <c r="N19" s="180">
        <f t="shared" si="3"/>
        <v>0</v>
      </c>
      <c r="O19" s="181">
        <f t="shared" si="3"/>
        <v>0</v>
      </c>
      <c r="P19" s="123">
        <f t="shared" si="3"/>
        <v>0</v>
      </c>
      <c r="Q19" s="126">
        <f t="shared" si="3"/>
        <v>107393.09</v>
      </c>
      <c r="R19" s="126">
        <f t="shared" si="3"/>
        <v>738064.25</v>
      </c>
      <c r="S19" s="176" t="s">
        <v>44</v>
      </c>
      <c r="T19" s="150">
        <v>0</v>
      </c>
      <c r="U19" s="151">
        <v>0</v>
      </c>
      <c r="V19" s="123">
        <f>T19+U19</f>
        <v>0</v>
      </c>
      <c r="W19" s="176" t="s">
        <v>44</v>
      </c>
      <c r="X19" s="150">
        <v>0</v>
      </c>
      <c r="Y19" s="151">
        <v>0</v>
      </c>
      <c r="Z19" s="152">
        <v>0</v>
      </c>
      <c r="AA19" s="151">
        <v>0</v>
      </c>
      <c r="AB19" s="123">
        <f>Z19+AA19</f>
        <v>0</v>
      </c>
      <c r="AC19" s="126">
        <f>X19+Y19+AB19</f>
        <v>0</v>
      </c>
      <c r="AD19" s="130">
        <f>V19+AC19</f>
        <v>0</v>
      </c>
      <c r="AE19" s="27">
        <f>AE18+AE16</f>
        <v>0</v>
      </c>
      <c r="AF19" s="363">
        <f>SUM(AF16:AG18)</f>
        <v>2213345.7199999997</v>
      </c>
      <c r="AG19" s="364"/>
      <c r="AI19" s="14"/>
    </row>
    <row r="20" spans="1:35" s="235" customFormat="1" x14ac:dyDescent="0.15">
      <c r="A20" s="56"/>
      <c r="B20" s="243"/>
      <c r="C20" s="244"/>
      <c r="D20" s="245"/>
      <c r="E20" s="22"/>
      <c r="F20" s="182"/>
      <c r="G20" s="244"/>
      <c r="H20" s="245"/>
      <c r="I20" s="245"/>
      <c r="J20" s="22"/>
      <c r="K20" s="183"/>
      <c r="L20" s="244"/>
      <c r="M20" s="246"/>
      <c r="N20" s="244"/>
      <c r="O20" s="245"/>
      <c r="P20" s="22"/>
      <c r="Q20" s="32"/>
      <c r="R20" s="49"/>
      <c r="S20" s="182"/>
      <c r="T20" s="244"/>
      <c r="U20" s="245"/>
      <c r="V20" s="22"/>
      <c r="W20" s="182"/>
      <c r="X20" s="244"/>
      <c r="Y20" s="245"/>
      <c r="Z20" s="247"/>
      <c r="AA20" s="245"/>
      <c r="AB20" s="22"/>
      <c r="AC20" s="32"/>
      <c r="AD20" s="24"/>
      <c r="AE20" s="29"/>
      <c r="AF20" s="359"/>
      <c r="AG20" s="360"/>
    </row>
    <row r="21" spans="1:35" s="255" customFormat="1" x14ac:dyDescent="0.15">
      <c r="A21" s="347" t="s">
        <v>23</v>
      </c>
      <c r="B21" s="85" t="s">
        <v>44</v>
      </c>
      <c r="C21" s="184" t="s">
        <v>44</v>
      </c>
      <c r="D21" s="185" t="s">
        <v>44</v>
      </c>
      <c r="E21" s="186"/>
      <c r="F21" s="187" t="s">
        <v>44</v>
      </c>
      <c r="G21" s="184" t="s">
        <v>44</v>
      </c>
      <c r="H21" s="184" t="s">
        <v>44</v>
      </c>
      <c r="I21" s="188"/>
      <c r="J21" s="189" t="s">
        <v>44</v>
      </c>
      <c r="K21" s="187" t="s">
        <v>44</v>
      </c>
      <c r="L21" s="184" t="s">
        <v>44</v>
      </c>
      <c r="M21" s="190" t="s">
        <v>44</v>
      </c>
      <c r="N21" s="185" t="s">
        <v>44</v>
      </c>
      <c r="O21" s="184" t="s">
        <v>44</v>
      </c>
      <c r="P21" s="190" t="s">
        <v>44</v>
      </c>
      <c r="Q21" s="190" t="s">
        <v>44</v>
      </c>
      <c r="R21" s="186"/>
      <c r="S21" s="187" t="s">
        <v>44</v>
      </c>
      <c r="T21" s="185" t="s">
        <v>44</v>
      </c>
      <c r="U21" s="184" t="s">
        <v>44</v>
      </c>
      <c r="V21" s="190" t="s">
        <v>44</v>
      </c>
      <c r="W21" s="187" t="s">
        <v>44</v>
      </c>
      <c r="X21" s="184" t="s">
        <v>44</v>
      </c>
      <c r="Y21" s="190" t="s">
        <v>44</v>
      </c>
      <c r="Z21" s="185" t="s">
        <v>44</v>
      </c>
      <c r="AA21" s="184" t="s">
        <v>44</v>
      </c>
      <c r="AB21" s="190" t="s">
        <v>44</v>
      </c>
      <c r="AC21" s="190" t="s">
        <v>44</v>
      </c>
      <c r="AD21" s="191">
        <v>0</v>
      </c>
      <c r="AE21" s="192">
        <v>0</v>
      </c>
      <c r="AF21" s="365">
        <v>0</v>
      </c>
      <c r="AG21" s="366"/>
    </row>
    <row r="22" spans="1:35" s="235" customFormat="1" x14ac:dyDescent="0.15">
      <c r="A22" s="56"/>
      <c r="B22" s="256"/>
      <c r="C22" s="245"/>
      <c r="D22" s="245"/>
      <c r="E22" s="22"/>
      <c r="F22" s="257"/>
      <c r="G22" s="258"/>
      <c r="H22" s="258"/>
      <c r="I22" s="258"/>
      <c r="J22" s="193"/>
      <c r="K22" s="257"/>
      <c r="L22" s="258"/>
      <c r="M22" s="259"/>
      <c r="N22" s="260"/>
      <c r="O22" s="258"/>
      <c r="P22" s="259"/>
      <c r="Q22" s="259"/>
      <c r="R22" s="193"/>
      <c r="S22" s="261"/>
      <c r="T22" s="260"/>
      <c r="U22" s="258"/>
      <c r="V22" s="259"/>
      <c r="W22" s="178"/>
      <c r="X22" s="258"/>
      <c r="Y22" s="259"/>
      <c r="Z22" s="260"/>
      <c r="AA22" s="258"/>
      <c r="AB22" s="259"/>
      <c r="AC22" s="259"/>
      <c r="AD22" s="194"/>
      <c r="AE22" s="194"/>
      <c r="AF22" s="352"/>
      <c r="AG22" s="353"/>
    </row>
    <row r="23" spans="1:35" s="269" customFormat="1" ht="14" thickBot="1" x14ac:dyDescent="0.2">
      <c r="A23" s="262" t="s">
        <v>11</v>
      </c>
      <c r="B23" s="263" t="s">
        <v>44</v>
      </c>
      <c r="C23" s="264" t="s">
        <v>44</v>
      </c>
      <c r="D23" s="264" t="s">
        <v>44</v>
      </c>
      <c r="E23" s="350">
        <f>E19-E21</f>
        <v>1475281.47</v>
      </c>
      <c r="F23" s="265" t="s">
        <v>44</v>
      </c>
      <c r="G23" s="264" t="s">
        <v>44</v>
      </c>
      <c r="H23" s="264" t="s">
        <v>44</v>
      </c>
      <c r="I23" s="196">
        <f>I19-I21</f>
        <v>11456.41</v>
      </c>
      <c r="J23" s="197" t="s">
        <v>44</v>
      </c>
      <c r="K23" s="265" t="s">
        <v>44</v>
      </c>
      <c r="L23" s="264" t="s">
        <v>44</v>
      </c>
      <c r="M23" s="266" t="s">
        <v>44</v>
      </c>
      <c r="N23" s="267" t="s">
        <v>44</v>
      </c>
      <c r="O23" s="264" t="s">
        <v>44</v>
      </c>
      <c r="P23" s="266" t="s">
        <v>44</v>
      </c>
      <c r="Q23" s="266" t="s">
        <v>44</v>
      </c>
      <c r="R23" s="195">
        <f>R19-R21</f>
        <v>738064.25</v>
      </c>
      <c r="S23" s="268" t="s">
        <v>44</v>
      </c>
      <c r="T23" s="267" t="s">
        <v>44</v>
      </c>
      <c r="U23" s="264" t="s">
        <v>44</v>
      </c>
      <c r="V23" s="266" t="s">
        <v>44</v>
      </c>
      <c r="W23" s="268" t="s">
        <v>44</v>
      </c>
      <c r="X23" s="264" t="s">
        <v>44</v>
      </c>
      <c r="Y23" s="266" t="s">
        <v>44</v>
      </c>
      <c r="Z23" s="267" t="s">
        <v>44</v>
      </c>
      <c r="AA23" s="264" t="s">
        <v>44</v>
      </c>
      <c r="AB23" s="266" t="s">
        <v>44</v>
      </c>
      <c r="AC23" s="266" t="s">
        <v>44</v>
      </c>
      <c r="AD23" s="198">
        <f>AD19-AD21</f>
        <v>0</v>
      </c>
      <c r="AE23" s="198">
        <f>AE19-AE21</f>
        <v>0</v>
      </c>
      <c r="AF23" s="354">
        <f>AF19-AF21</f>
        <v>2213345.7199999997</v>
      </c>
      <c r="AG23" s="355"/>
    </row>
    <row r="24" spans="1:35" s="269" customFormat="1" ht="14" thickTop="1" x14ac:dyDescent="0.15">
      <c r="A24" s="270"/>
      <c r="B24" s="270"/>
      <c r="C24" s="4"/>
      <c r="D24" s="270"/>
      <c r="E24" s="270"/>
      <c r="F24" s="270"/>
      <c r="G24" s="270"/>
      <c r="H24" s="270"/>
      <c r="I24" s="270"/>
      <c r="J24" s="270"/>
      <c r="K24" s="270"/>
      <c r="L24" s="270"/>
      <c r="M24" s="270"/>
      <c r="N24" s="270"/>
      <c r="O24" s="270"/>
      <c r="P24" s="270"/>
      <c r="Q24" s="3"/>
      <c r="R24" s="3"/>
      <c r="S24" s="270"/>
      <c r="T24" s="270"/>
      <c r="U24" s="270"/>
      <c r="V24" s="270"/>
      <c r="W24" s="270"/>
      <c r="X24" s="270"/>
      <c r="Y24" s="270"/>
      <c r="Z24" s="270"/>
      <c r="AA24" s="270"/>
      <c r="AB24" s="270"/>
      <c r="AC24" s="270"/>
      <c r="AD24" s="270"/>
      <c r="AE24" s="270"/>
      <c r="AF24" s="270"/>
      <c r="AG24" s="270"/>
    </row>
    <row r="25" spans="1:35" s="269" customFormat="1" ht="14" thickBot="1" x14ac:dyDescent="0.2">
      <c r="A25" s="270"/>
      <c r="B25" s="270"/>
      <c r="C25" s="1"/>
      <c r="D25" s="270"/>
      <c r="E25" s="270"/>
      <c r="F25" s="270"/>
      <c r="G25" s="270"/>
      <c r="H25" s="270"/>
      <c r="I25" s="270"/>
      <c r="J25" s="270"/>
      <c r="K25" s="270"/>
      <c r="L25" s="270"/>
      <c r="M25" s="270"/>
      <c r="N25" s="270"/>
      <c r="O25" s="270"/>
      <c r="P25" s="270"/>
      <c r="Q25" s="3"/>
      <c r="R25" s="3"/>
      <c r="S25" s="270"/>
      <c r="T25" s="270"/>
      <c r="U25" s="270"/>
      <c r="V25" s="270"/>
      <c r="W25" s="270"/>
      <c r="X25" s="270"/>
      <c r="Y25" s="270"/>
      <c r="Z25" s="270"/>
      <c r="AA25" s="270"/>
      <c r="AB25" s="270"/>
      <c r="AC25" s="270"/>
      <c r="AD25" s="270"/>
      <c r="AE25" s="270"/>
      <c r="AF25" s="270"/>
      <c r="AG25" s="270"/>
    </row>
    <row r="26" spans="1:35" ht="26.25" customHeight="1" thickTop="1" x14ac:dyDescent="0.15">
      <c r="A26" s="52" t="str">
        <f>"Enter "&amp;TEXT(B4,"000")&amp;" Billing Determinants"</f>
        <v>Enter 2019 Billing Determinants</v>
      </c>
      <c r="B26" s="58"/>
      <c r="C26" s="53"/>
      <c r="D26" s="54"/>
      <c r="E26" s="72"/>
      <c r="F26" s="82"/>
      <c r="G26" s="223"/>
      <c r="H26" s="223"/>
      <c r="I26" s="223"/>
      <c r="J26" s="72"/>
      <c r="K26" s="69"/>
      <c r="L26" s="223"/>
      <c r="M26" s="223"/>
      <c r="N26" s="225"/>
      <c r="O26" s="223"/>
      <c r="P26" s="220"/>
      <c r="Q26" s="271"/>
      <c r="R26" s="271"/>
      <c r="S26" s="222"/>
      <c r="T26" s="223"/>
      <c r="U26" s="223"/>
      <c r="V26" s="220"/>
      <c r="W26" s="222"/>
      <c r="X26" s="223"/>
      <c r="Y26" s="223"/>
      <c r="Z26" s="225"/>
      <c r="AA26" s="223"/>
      <c r="AB26" s="220"/>
      <c r="AC26" s="271"/>
      <c r="AD26" s="271"/>
      <c r="AE26" s="271"/>
      <c r="AF26" s="115"/>
      <c r="AG26" s="272"/>
      <c r="AI26" s="227"/>
    </row>
    <row r="27" spans="1:35" s="94" customFormat="1" x14ac:dyDescent="0.15">
      <c r="A27" s="93" t="s">
        <v>43</v>
      </c>
      <c r="B27" s="327" t="s">
        <v>69</v>
      </c>
      <c r="C27" s="328" t="s">
        <v>44</v>
      </c>
      <c r="D27" s="328" t="s">
        <v>12</v>
      </c>
      <c r="E27" s="329" t="s">
        <v>1</v>
      </c>
      <c r="F27" s="330" t="s">
        <v>69</v>
      </c>
      <c r="G27" s="328" t="s">
        <v>44</v>
      </c>
      <c r="H27" s="328" t="s">
        <v>1</v>
      </c>
      <c r="I27" s="328" t="s">
        <v>1</v>
      </c>
      <c r="J27" s="329" t="s">
        <v>1</v>
      </c>
      <c r="K27" s="330" t="s">
        <v>69</v>
      </c>
      <c r="L27" s="328" t="s">
        <v>44</v>
      </c>
      <c r="M27" s="328" t="s">
        <v>12</v>
      </c>
      <c r="N27" s="331" t="s">
        <v>2</v>
      </c>
      <c r="O27" s="328" t="s">
        <v>2</v>
      </c>
      <c r="P27" s="329" t="s">
        <v>2</v>
      </c>
      <c r="Q27" s="332" t="s">
        <v>1</v>
      </c>
      <c r="R27" s="332" t="s">
        <v>1</v>
      </c>
      <c r="S27" s="330" t="s">
        <v>69</v>
      </c>
      <c r="T27" s="328" t="s">
        <v>44</v>
      </c>
      <c r="U27" s="328" t="s">
        <v>12</v>
      </c>
      <c r="V27" s="329" t="s">
        <v>1</v>
      </c>
      <c r="W27" s="330" t="s">
        <v>69</v>
      </c>
      <c r="X27" s="328" t="s">
        <v>44</v>
      </c>
      <c r="Y27" s="328" t="s">
        <v>12</v>
      </c>
      <c r="Z27" s="331" t="s">
        <v>2</v>
      </c>
      <c r="AA27" s="328" t="s">
        <v>2</v>
      </c>
      <c r="AB27" s="329" t="s">
        <v>2</v>
      </c>
      <c r="AC27" s="333" t="s">
        <v>1</v>
      </c>
      <c r="AD27" s="333" t="s">
        <v>1</v>
      </c>
      <c r="AE27" s="333" t="s">
        <v>12</v>
      </c>
      <c r="AF27" s="327" t="s">
        <v>1</v>
      </c>
      <c r="AG27" s="334" t="s">
        <v>2</v>
      </c>
      <c r="AH27" s="92"/>
    </row>
    <row r="28" spans="1:35" ht="16" x14ac:dyDescent="0.3">
      <c r="A28" s="55" t="s">
        <v>46</v>
      </c>
      <c r="B28" s="74"/>
      <c r="C28" s="273"/>
      <c r="D28" s="273"/>
      <c r="E28" s="73"/>
      <c r="F28" s="83"/>
      <c r="G28" s="273"/>
      <c r="H28" s="273"/>
      <c r="I28" s="273"/>
      <c r="J28" s="274"/>
      <c r="K28" s="51"/>
      <c r="L28" s="273"/>
      <c r="M28" s="273"/>
      <c r="N28" s="275"/>
      <c r="O28" s="273"/>
      <c r="P28" s="274"/>
      <c r="Q28" s="276"/>
      <c r="R28" s="276"/>
      <c r="S28" s="227"/>
      <c r="T28" s="273"/>
      <c r="U28" s="277"/>
      <c r="V28" s="278"/>
      <c r="W28" s="279"/>
      <c r="X28" s="277"/>
      <c r="Y28" s="273"/>
      <c r="Z28" s="275"/>
      <c r="AA28" s="273"/>
      <c r="AB28" s="274"/>
      <c r="AC28" s="280"/>
      <c r="AD28" s="281"/>
      <c r="AE28" s="280"/>
      <c r="AF28" s="282"/>
      <c r="AG28" s="283"/>
      <c r="AH28" s="227"/>
    </row>
    <row r="29" spans="1:35" x14ac:dyDescent="0.15">
      <c r="A29" s="143" t="s">
        <v>71</v>
      </c>
      <c r="B29" s="79" t="s">
        <v>44</v>
      </c>
      <c r="C29" s="107" t="s">
        <v>44</v>
      </c>
      <c r="D29" s="107" t="s">
        <v>44</v>
      </c>
      <c r="E29" s="75" t="s">
        <v>44</v>
      </c>
      <c r="F29" s="79" t="s">
        <v>44</v>
      </c>
      <c r="G29" s="107" t="s">
        <v>44</v>
      </c>
      <c r="H29" s="107" t="s">
        <v>44</v>
      </c>
      <c r="I29" s="107" t="s">
        <v>44</v>
      </c>
      <c r="J29" s="75" t="s">
        <v>44</v>
      </c>
      <c r="K29" s="80" t="s">
        <v>44</v>
      </c>
      <c r="L29" s="107" t="s">
        <v>44</v>
      </c>
      <c r="M29" s="107" t="s">
        <v>44</v>
      </c>
      <c r="N29" s="108" t="s">
        <v>44</v>
      </c>
      <c r="O29" s="107" t="s">
        <v>44</v>
      </c>
      <c r="P29" s="75" t="s">
        <v>44</v>
      </c>
      <c r="Q29" s="163" t="str">
        <f>M29</f>
        <v>N/A</v>
      </c>
      <c r="R29" s="163" t="s">
        <v>44</v>
      </c>
      <c r="S29" s="80" t="s">
        <v>44</v>
      </c>
      <c r="T29" s="107" t="s">
        <v>44</v>
      </c>
      <c r="U29" s="107" t="s">
        <v>44</v>
      </c>
      <c r="V29" s="109" t="s">
        <v>44</v>
      </c>
      <c r="W29" s="295">
        <v>0</v>
      </c>
      <c r="X29" s="107" t="s">
        <v>44</v>
      </c>
      <c r="Y29" s="284">
        <v>0</v>
      </c>
      <c r="Z29" s="285">
        <v>0</v>
      </c>
      <c r="AA29" s="284">
        <v>0</v>
      </c>
      <c r="AB29" s="111">
        <f>SUM(Z29:AA29)</f>
        <v>0</v>
      </c>
      <c r="AC29" s="98">
        <f>Y29</f>
        <v>0</v>
      </c>
      <c r="AD29" s="98">
        <f>AC29</f>
        <v>0</v>
      </c>
      <c r="AE29" s="163" t="s">
        <v>44</v>
      </c>
      <c r="AF29" s="131">
        <f>AD29</f>
        <v>0</v>
      </c>
      <c r="AG29" s="132">
        <f>AB29</f>
        <v>0</v>
      </c>
      <c r="AH29" s="227"/>
    </row>
    <row r="30" spans="1:35" x14ac:dyDescent="0.15">
      <c r="A30" s="317" t="s">
        <v>98</v>
      </c>
      <c r="B30" s="318">
        <v>0</v>
      </c>
      <c r="C30" s="296" t="s">
        <v>44</v>
      </c>
      <c r="D30" s="319">
        <v>0</v>
      </c>
      <c r="E30" s="320">
        <f>D30</f>
        <v>0</v>
      </c>
      <c r="F30" s="318">
        <v>0</v>
      </c>
      <c r="G30" s="296" t="s">
        <v>44</v>
      </c>
      <c r="H30" s="286">
        <v>0</v>
      </c>
      <c r="I30" s="286">
        <v>0</v>
      </c>
      <c r="J30" s="96">
        <f>I30+H30</f>
        <v>0</v>
      </c>
      <c r="K30" s="321">
        <v>0</v>
      </c>
      <c r="L30" s="296" t="s">
        <v>44</v>
      </c>
      <c r="M30" s="286">
        <v>0</v>
      </c>
      <c r="N30" s="287">
        <v>0</v>
      </c>
      <c r="O30" s="286">
        <v>0</v>
      </c>
      <c r="P30" s="96">
        <f>SUM(N30:O30)</f>
        <v>0</v>
      </c>
      <c r="Q30" s="322">
        <f>M30</f>
        <v>0</v>
      </c>
      <c r="R30" s="322">
        <f>Q30+J30</f>
        <v>0</v>
      </c>
      <c r="S30" s="321">
        <v>0</v>
      </c>
      <c r="T30" s="296" t="s">
        <v>44</v>
      </c>
      <c r="U30" s="319">
        <v>0</v>
      </c>
      <c r="V30" s="114">
        <f>U30</f>
        <v>0</v>
      </c>
      <c r="W30" s="297">
        <v>0</v>
      </c>
      <c r="X30" s="296" t="s">
        <v>44</v>
      </c>
      <c r="Y30" s="323">
        <v>0</v>
      </c>
      <c r="Z30" s="324">
        <v>0</v>
      </c>
      <c r="AA30" s="323">
        <v>0</v>
      </c>
      <c r="AB30" s="325">
        <f>SUM(Z30:AA30)</f>
        <v>0</v>
      </c>
      <c r="AC30" s="103">
        <f>Y30</f>
        <v>0</v>
      </c>
      <c r="AD30" s="103">
        <f>AC30+U30</f>
        <v>0</v>
      </c>
      <c r="AE30" s="326">
        <v>0</v>
      </c>
      <c r="AF30" s="169">
        <f>AD30+R30+E30+AE30</f>
        <v>0</v>
      </c>
      <c r="AG30" s="170">
        <f>AB30+P30</f>
        <v>0</v>
      </c>
      <c r="AH30" s="227"/>
    </row>
    <row r="31" spans="1:35" s="4" customFormat="1" x14ac:dyDescent="0.15">
      <c r="A31" s="160" t="s">
        <v>45</v>
      </c>
      <c r="B31" s="161">
        <f>B30</f>
        <v>0</v>
      </c>
      <c r="C31" s="162" t="s">
        <v>44</v>
      </c>
      <c r="D31" s="162">
        <f>D30</f>
        <v>0</v>
      </c>
      <c r="E31" s="75">
        <f>E30</f>
        <v>0</v>
      </c>
      <c r="F31" s="161">
        <f>F30</f>
        <v>0</v>
      </c>
      <c r="G31" s="162" t="s">
        <v>44</v>
      </c>
      <c r="H31" s="99">
        <f t="shared" ref="H31:J31" si="4">SUM(H29:H30)</f>
        <v>0</v>
      </c>
      <c r="I31" s="99">
        <f t="shared" si="4"/>
        <v>0</v>
      </c>
      <c r="J31" s="95">
        <f t="shared" si="4"/>
        <v>0</v>
      </c>
      <c r="K31" s="159">
        <f>SUM(K30)</f>
        <v>0</v>
      </c>
      <c r="L31" s="162" t="s">
        <v>44</v>
      </c>
      <c r="M31" s="99">
        <f>SUM(M29:M30)</f>
        <v>0</v>
      </c>
      <c r="N31" s="100">
        <f>SUM(N29:N30)</f>
        <v>0</v>
      </c>
      <c r="O31" s="99">
        <f>SUM(O29:O30)</f>
        <v>0</v>
      </c>
      <c r="P31" s="97">
        <f>SUM(P29:P30)</f>
        <v>0</v>
      </c>
      <c r="Q31" s="163">
        <f>M31</f>
        <v>0</v>
      </c>
      <c r="R31" s="163">
        <f>R30</f>
        <v>0</v>
      </c>
      <c r="S31" s="159">
        <f>SUM(S30)</f>
        <v>0</v>
      </c>
      <c r="T31" s="162" t="s">
        <v>44</v>
      </c>
      <c r="U31" s="162">
        <f>U30</f>
        <v>0</v>
      </c>
      <c r="V31" s="75">
        <f>V30</f>
        <v>0</v>
      </c>
      <c r="W31" s="70">
        <f>SUM(W29:W30)</f>
        <v>0</v>
      </c>
      <c r="X31" s="162" t="s">
        <v>44</v>
      </c>
      <c r="Y31" s="99">
        <f>SUM(Y29:Y30)</f>
        <v>0</v>
      </c>
      <c r="Z31" s="100">
        <f t="shared" ref="Z31:AA31" si="5">SUM(Z29:Z30)</f>
        <v>0</v>
      </c>
      <c r="AA31" s="99">
        <f t="shared" si="5"/>
        <v>0</v>
      </c>
      <c r="AB31" s="111">
        <f>SUM(Z31:AA31)</f>
        <v>0</v>
      </c>
      <c r="AC31" s="98">
        <f>SUM(AC29:AC30)</f>
        <v>0</v>
      </c>
      <c r="AD31" s="98">
        <f>SUM(AD29:AD30)</f>
        <v>0</v>
      </c>
      <c r="AE31" s="163">
        <f>AE30</f>
        <v>0</v>
      </c>
      <c r="AF31" s="131">
        <f>SUM(AF29:AF30)</f>
        <v>0</v>
      </c>
      <c r="AG31" s="132">
        <f>SUM(AG29:AG30)</f>
        <v>0</v>
      </c>
      <c r="AH31" s="51"/>
    </row>
    <row r="32" spans="1:35" x14ac:dyDescent="0.15">
      <c r="A32" s="288"/>
      <c r="B32" s="275"/>
      <c r="C32" s="289"/>
      <c r="D32" s="289"/>
      <c r="E32" s="76"/>
      <c r="F32" s="84"/>
      <c r="G32" s="289"/>
      <c r="H32" s="289"/>
      <c r="I32" s="289"/>
      <c r="J32" s="76"/>
      <c r="K32" s="71"/>
      <c r="L32" s="289"/>
      <c r="M32" s="289"/>
      <c r="N32" s="290"/>
      <c r="O32" s="289"/>
      <c r="P32" s="76"/>
      <c r="Q32" s="90"/>
      <c r="R32" s="90"/>
      <c r="S32" s="71"/>
      <c r="T32" s="289"/>
      <c r="U32" s="289"/>
      <c r="V32" s="106"/>
      <c r="W32" s="291"/>
      <c r="X32" s="289"/>
      <c r="Y32" s="289"/>
      <c r="Z32" s="290"/>
      <c r="AA32" s="289"/>
      <c r="AB32" s="112"/>
      <c r="AC32" s="90"/>
      <c r="AD32" s="90"/>
      <c r="AE32" s="90"/>
      <c r="AF32" s="167"/>
      <c r="AG32" s="168"/>
      <c r="AH32" s="227"/>
    </row>
    <row r="33" spans="1:34" x14ac:dyDescent="0.15">
      <c r="A33" s="56" t="s">
        <v>49</v>
      </c>
      <c r="B33" s="144"/>
      <c r="C33" s="292" t="s">
        <v>44</v>
      </c>
      <c r="D33" s="293"/>
      <c r="E33" s="95">
        <f>D33</f>
        <v>0</v>
      </c>
      <c r="F33" s="144">
        <v>0</v>
      </c>
      <c r="G33" s="107" t="s">
        <v>44</v>
      </c>
      <c r="H33" s="293">
        <v>0</v>
      </c>
      <c r="I33" s="293">
        <v>0</v>
      </c>
      <c r="J33" s="95">
        <f>I33+H33</f>
        <v>0</v>
      </c>
      <c r="K33" s="147">
        <v>0</v>
      </c>
      <c r="L33" s="107" t="s">
        <v>44</v>
      </c>
      <c r="M33" s="293">
        <v>0</v>
      </c>
      <c r="N33" s="294">
        <v>0</v>
      </c>
      <c r="O33" s="293">
        <v>0</v>
      </c>
      <c r="P33" s="95">
        <f>SUM(N33:O33)</f>
        <v>0</v>
      </c>
      <c r="Q33" s="98">
        <f>M33</f>
        <v>0</v>
      </c>
      <c r="R33" s="98">
        <f>Q33+J33</f>
        <v>0</v>
      </c>
      <c r="S33" s="147">
        <v>0</v>
      </c>
      <c r="T33" s="107" t="s">
        <v>44</v>
      </c>
      <c r="U33" s="293">
        <v>0</v>
      </c>
      <c r="V33" s="109">
        <f>U33</f>
        <v>0</v>
      </c>
      <c r="W33" s="295">
        <v>0</v>
      </c>
      <c r="X33" s="107" t="s">
        <v>44</v>
      </c>
      <c r="Y33" s="293">
        <v>0</v>
      </c>
      <c r="Z33" s="294">
        <v>0</v>
      </c>
      <c r="AA33" s="293">
        <v>0</v>
      </c>
      <c r="AB33" s="95">
        <f>SUM(Z33:AA33)</f>
        <v>0</v>
      </c>
      <c r="AC33" s="98">
        <f>Y33</f>
        <v>0</v>
      </c>
      <c r="AD33" s="98">
        <f>AC33+U33</f>
        <v>0</v>
      </c>
      <c r="AE33" s="173">
        <v>0</v>
      </c>
      <c r="AF33" s="131">
        <f>+R33+E33+AD33+AE33</f>
        <v>0</v>
      </c>
      <c r="AG33" s="132">
        <f>AB33+P33</f>
        <v>0</v>
      </c>
      <c r="AH33" s="227"/>
    </row>
    <row r="34" spans="1:34" x14ac:dyDescent="0.15">
      <c r="A34" s="65" t="s">
        <v>39</v>
      </c>
      <c r="B34" s="145">
        <f>1359-B33</f>
        <v>1359</v>
      </c>
      <c r="C34" s="296" t="s">
        <v>44</v>
      </c>
      <c r="D34" s="286">
        <f>8195337-D33</f>
        <v>8195337</v>
      </c>
      <c r="E34" s="96">
        <f>D34</f>
        <v>8195337</v>
      </c>
      <c r="F34" s="145">
        <v>158</v>
      </c>
      <c r="G34" s="296" t="s">
        <v>44</v>
      </c>
      <c r="H34" s="286">
        <v>2256753</v>
      </c>
      <c r="I34" s="286">
        <v>43984</v>
      </c>
      <c r="J34" s="96">
        <f>I34+H34</f>
        <v>2300737</v>
      </c>
      <c r="K34" s="148">
        <v>3</v>
      </c>
      <c r="L34" s="296" t="s">
        <v>44</v>
      </c>
      <c r="M34" s="286">
        <v>1433440</v>
      </c>
      <c r="N34" s="287">
        <v>4892.2</v>
      </c>
      <c r="O34" s="286">
        <v>0</v>
      </c>
      <c r="P34" s="96">
        <f>SUM(N34:O34)</f>
        <v>4892.2</v>
      </c>
      <c r="Q34" s="103">
        <f>M34</f>
        <v>1433440</v>
      </c>
      <c r="R34" s="103">
        <f>Q34+J34</f>
        <v>3734177</v>
      </c>
      <c r="S34" s="148">
        <v>0</v>
      </c>
      <c r="T34" s="296" t="s">
        <v>44</v>
      </c>
      <c r="U34" s="286">
        <v>0</v>
      </c>
      <c r="V34" s="114">
        <f>U34</f>
        <v>0</v>
      </c>
      <c r="W34" s="297">
        <v>0</v>
      </c>
      <c r="X34" s="296" t="s">
        <v>44</v>
      </c>
      <c r="Y34" s="298">
        <f>Y35-Y31-Y33</f>
        <v>0</v>
      </c>
      <c r="Z34" s="299">
        <f t="shared" ref="Z34:AA34" si="6">Z35-Z31-Z33</f>
        <v>0</v>
      </c>
      <c r="AA34" s="298">
        <f t="shared" si="6"/>
        <v>0</v>
      </c>
      <c r="AB34" s="96">
        <f>SUM(Z34:AA34)</f>
        <v>0</v>
      </c>
      <c r="AC34" s="103">
        <f>Y34</f>
        <v>0</v>
      </c>
      <c r="AD34" s="103">
        <f t="shared" ref="AD34" si="7">AC34+U34</f>
        <v>0</v>
      </c>
      <c r="AE34" s="174">
        <v>0</v>
      </c>
      <c r="AF34" s="169">
        <f>+R34+E34+AD34+AE34</f>
        <v>11929514</v>
      </c>
      <c r="AG34" s="170">
        <f>AB34+P34</f>
        <v>4892.2</v>
      </c>
      <c r="AH34" s="227"/>
    </row>
    <row r="35" spans="1:34" s="4" customFormat="1" x14ac:dyDescent="0.15">
      <c r="A35" s="57" t="s">
        <v>93</v>
      </c>
      <c r="B35" s="102">
        <f>SUM(B31:B34)</f>
        <v>1359</v>
      </c>
      <c r="C35" s="107" t="s">
        <v>44</v>
      </c>
      <c r="D35" s="99">
        <f>SUM(D31:D34)</f>
        <v>8195337</v>
      </c>
      <c r="E35" s="95">
        <f>SUM(E31:E34)</f>
        <v>8195337</v>
      </c>
      <c r="F35" s="102">
        <f>SUM(F31:F34)</f>
        <v>158</v>
      </c>
      <c r="G35" s="107" t="s">
        <v>44</v>
      </c>
      <c r="H35" s="99">
        <f>SUM(H31:H34)</f>
        <v>2256753</v>
      </c>
      <c r="I35" s="99">
        <f>SUM(I31:I34)</f>
        <v>43984</v>
      </c>
      <c r="J35" s="95">
        <f>SUM(J31:J34)</f>
        <v>2300737</v>
      </c>
      <c r="K35" s="101">
        <f>SUM(K31:K34)</f>
        <v>3</v>
      </c>
      <c r="L35" s="107" t="s">
        <v>44</v>
      </c>
      <c r="M35" s="99">
        <f>SUM(M31:M34)</f>
        <v>1433440</v>
      </c>
      <c r="N35" s="100">
        <f>SUM(N31:N34)</f>
        <v>4892.2</v>
      </c>
      <c r="O35" s="99">
        <v>1</v>
      </c>
      <c r="P35" s="97">
        <f t="shared" ref="P35" si="8">SUM(P31:P34)</f>
        <v>4892.2</v>
      </c>
      <c r="Q35" s="98">
        <f>SUM(Q31:Q34)</f>
        <v>1433440</v>
      </c>
      <c r="R35" s="98">
        <f>SUM(R31:R34)</f>
        <v>3734177</v>
      </c>
      <c r="S35" s="101">
        <f>SUM(S31:S34)</f>
        <v>0</v>
      </c>
      <c r="T35" s="107" t="s">
        <v>44</v>
      </c>
      <c r="U35" s="99">
        <f>SUM(U31:U34)</f>
        <v>0</v>
      </c>
      <c r="V35" s="75">
        <f>SUM(V31:V34)</f>
        <v>0</v>
      </c>
      <c r="W35" s="70">
        <f>SUM(W31:W34)</f>
        <v>0</v>
      </c>
      <c r="X35" s="107" t="s">
        <v>44</v>
      </c>
      <c r="Y35" s="153">
        <v>0</v>
      </c>
      <c r="Z35" s="154">
        <v>0</v>
      </c>
      <c r="AA35" s="153">
        <v>0</v>
      </c>
      <c r="AB35" s="97">
        <f>Z35+AA35</f>
        <v>0</v>
      </c>
      <c r="AC35" s="98">
        <f>AC31+AC34+AC33</f>
        <v>0</v>
      </c>
      <c r="AD35" s="98">
        <f>SUM(AD31:AD34)</f>
        <v>0</v>
      </c>
      <c r="AE35" s="113">
        <f>SUM(AE31:AE34)</f>
        <v>0</v>
      </c>
      <c r="AF35" s="133">
        <f>SUM(AF31:AF34)</f>
        <v>11929514</v>
      </c>
      <c r="AG35" s="134">
        <f>SUM(AG31:AG34)</f>
        <v>4892.2</v>
      </c>
      <c r="AH35" s="51"/>
    </row>
    <row r="36" spans="1:34" x14ac:dyDescent="0.15">
      <c r="A36" s="300"/>
      <c r="B36" s="233"/>
      <c r="C36" s="289"/>
      <c r="D36" s="289"/>
      <c r="E36" s="76"/>
      <c r="F36" s="84"/>
      <c r="G36" s="289"/>
      <c r="H36" s="289"/>
      <c r="I36" s="289"/>
      <c r="J36" s="76"/>
      <c r="K36" s="71"/>
      <c r="L36" s="289"/>
      <c r="M36" s="289"/>
      <c r="N36" s="290"/>
      <c r="O36" s="289"/>
      <c r="P36" s="76"/>
      <c r="Q36" s="90"/>
      <c r="R36" s="90"/>
      <c r="S36" s="291"/>
      <c r="T36" s="289"/>
      <c r="U36" s="289"/>
      <c r="V36" s="106"/>
      <c r="W36" s="291"/>
      <c r="X36" s="289"/>
      <c r="Y36" s="289"/>
      <c r="Z36" s="290"/>
      <c r="AA36" s="289"/>
      <c r="AB36" s="76"/>
      <c r="AC36" s="90"/>
      <c r="AD36" s="90"/>
      <c r="AE36" s="90"/>
      <c r="AF36" s="167"/>
      <c r="AG36" s="168"/>
      <c r="AH36" s="227"/>
    </row>
    <row r="37" spans="1:34" s="217" customFormat="1" x14ac:dyDescent="0.15">
      <c r="A37" s="346" t="s">
        <v>23</v>
      </c>
      <c r="B37" s="85" t="s">
        <v>44</v>
      </c>
      <c r="C37" s="86" t="s">
        <v>44</v>
      </c>
      <c r="D37" s="87" t="s">
        <v>44</v>
      </c>
      <c r="E37" s="146"/>
      <c r="F37" s="85" t="s">
        <v>44</v>
      </c>
      <c r="G37" s="86" t="s">
        <v>44</v>
      </c>
      <c r="H37" s="87" t="s">
        <v>44</v>
      </c>
      <c r="I37" s="199"/>
      <c r="J37" s="157" t="s">
        <v>44</v>
      </c>
      <c r="K37" s="85" t="s">
        <v>44</v>
      </c>
      <c r="L37" s="86" t="s">
        <v>44</v>
      </c>
      <c r="M37" s="88" t="s">
        <v>44</v>
      </c>
      <c r="N37" s="85" t="s">
        <v>44</v>
      </c>
      <c r="O37" s="86" t="s">
        <v>44</v>
      </c>
      <c r="P37" s="157" t="s">
        <v>44</v>
      </c>
      <c r="Q37" s="164" t="s">
        <v>44</v>
      </c>
      <c r="R37" s="149">
        <v>0</v>
      </c>
      <c r="S37" s="85" t="s">
        <v>44</v>
      </c>
      <c r="T37" s="86" t="s">
        <v>44</v>
      </c>
      <c r="U37" s="86" t="s">
        <v>44</v>
      </c>
      <c r="V37" s="89" t="s">
        <v>44</v>
      </c>
      <c r="W37" s="87" t="s">
        <v>44</v>
      </c>
      <c r="X37" s="86" t="s">
        <v>44</v>
      </c>
      <c r="Y37" s="110" t="s">
        <v>44</v>
      </c>
      <c r="Z37" s="85" t="s">
        <v>44</v>
      </c>
      <c r="AA37" s="86" t="s">
        <v>44</v>
      </c>
      <c r="AB37" s="157" t="s">
        <v>44</v>
      </c>
      <c r="AC37" s="164" t="s">
        <v>44</v>
      </c>
      <c r="AD37" s="166">
        <v>0</v>
      </c>
      <c r="AE37" s="166">
        <v>0</v>
      </c>
      <c r="AF37" s="175">
        <v>0</v>
      </c>
      <c r="AG37" s="171" t="s">
        <v>44</v>
      </c>
      <c r="AH37" s="214"/>
    </row>
    <row r="38" spans="1:34" x14ac:dyDescent="0.15">
      <c r="A38" s="288"/>
      <c r="B38" s="256"/>
      <c r="C38" s="301"/>
      <c r="D38" s="301"/>
      <c r="E38" s="77"/>
      <c r="F38" s="256"/>
      <c r="G38" s="301"/>
      <c r="H38" s="301"/>
      <c r="I38" s="289"/>
      <c r="J38" s="17"/>
      <c r="K38" s="256"/>
      <c r="L38" s="301"/>
      <c r="M38" s="301"/>
      <c r="N38" s="256"/>
      <c r="O38" s="301"/>
      <c r="P38" s="17"/>
      <c r="Q38" s="30"/>
      <c r="R38" s="91"/>
      <c r="S38" s="256"/>
      <c r="T38" s="301"/>
      <c r="U38" s="301"/>
      <c r="V38" s="302"/>
      <c r="W38" s="303"/>
      <c r="X38" s="301"/>
      <c r="Y38" s="301"/>
      <c r="Z38" s="256"/>
      <c r="AA38" s="301"/>
      <c r="AB38" s="17"/>
      <c r="AC38" s="30"/>
      <c r="AD38" s="90"/>
      <c r="AE38" s="90"/>
      <c r="AF38" s="167"/>
      <c r="AG38" s="168"/>
      <c r="AH38" s="227"/>
    </row>
    <row r="39" spans="1:34" s="217" customFormat="1" ht="14" thickBot="1" x14ac:dyDescent="0.2">
      <c r="A39" s="304" t="s">
        <v>11</v>
      </c>
      <c r="B39" s="263" t="s">
        <v>44</v>
      </c>
      <c r="C39" s="305" t="s">
        <v>44</v>
      </c>
      <c r="D39" s="305" t="s">
        <v>44</v>
      </c>
      <c r="E39" s="78">
        <f>E35-E37</f>
        <v>8195337</v>
      </c>
      <c r="F39" s="263" t="s">
        <v>44</v>
      </c>
      <c r="G39" s="305" t="s">
        <v>44</v>
      </c>
      <c r="H39" s="305" t="s">
        <v>44</v>
      </c>
      <c r="I39" s="200">
        <f>I35-I37</f>
        <v>43984</v>
      </c>
      <c r="J39" s="158" t="s">
        <v>44</v>
      </c>
      <c r="K39" s="263" t="s">
        <v>44</v>
      </c>
      <c r="L39" s="305" t="s">
        <v>44</v>
      </c>
      <c r="M39" s="305" t="s">
        <v>44</v>
      </c>
      <c r="N39" s="263" t="s">
        <v>44</v>
      </c>
      <c r="O39" s="305" t="s">
        <v>44</v>
      </c>
      <c r="P39" s="158" t="s">
        <v>44</v>
      </c>
      <c r="Q39" s="165" t="s">
        <v>44</v>
      </c>
      <c r="R39" s="78">
        <f>R35-R37</f>
        <v>3734177</v>
      </c>
      <c r="S39" s="263" t="s">
        <v>44</v>
      </c>
      <c r="T39" s="305" t="s">
        <v>44</v>
      </c>
      <c r="U39" s="305" t="s">
        <v>44</v>
      </c>
      <c r="V39" s="306" t="s">
        <v>44</v>
      </c>
      <c r="W39" s="307" t="s">
        <v>44</v>
      </c>
      <c r="X39" s="305" t="s">
        <v>44</v>
      </c>
      <c r="Y39" s="305" t="s">
        <v>44</v>
      </c>
      <c r="Z39" s="263" t="s">
        <v>44</v>
      </c>
      <c r="AA39" s="305" t="s">
        <v>44</v>
      </c>
      <c r="AB39" s="158" t="s">
        <v>44</v>
      </c>
      <c r="AC39" s="165" t="s">
        <v>44</v>
      </c>
      <c r="AD39" s="202">
        <f t="shared" ref="AD39:AE39" si="9">AD35-AD37</f>
        <v>0</v>
      </c>
      <c r="AE39" s="202">
        <f t="shared" si="9"/>
        <v>0</v>
      </c>
      <c r="AF39" s="201">
        <f>AF35-AF37</f>
        <v>11929514</v>
      </c>
      <c r="AG39" s="172" t="s">
        <v>44</v>
      </c>
      <c r="AH39" s="214"/>
    </row>
    <row r="40" spans="1:34" s="217" customFormat="1" ht="14" thickTop="1" x14ac:dyDescent="0.15">
      <c r="A40" s="214"/>
      <c r="B40" s="214"/>
      <c r="C40" s="4"/>
      <c r="D40" s="214"/>
      <c r="E40" s="214"/>
      <c r="F40" s="214"/>
      <c r="G40" s="308"/>
      <c r="H40" s="214"/>
      <c r="I40" s="214"/>
      <c r="J40" s="214"/>
      <c r="K40" s="214"/>
      <c r="L40" s="214"/>
      <c r="M40" s="214"/>
      <c r="N40" s="309"/>
      <c r="O40" s="308"/>
      <c r="P40" s="214"/>
      <c r="Q40" s="310"/>
      <c r="R40" s="310"/>
      <c r="S40" s="310"/>
      <c r="T40" s="310"/>
      <c r="U40" s="214"/>
      <c r="V40" s="214"/>
      <c r="W40" s="214"/>
      <c r="X40" s="214"/>
      <c r="Y40" s="214"/>
      <c r="Z40" s="308"/>
      <c r="AA40" s="308"/>
      <c r="AB40" s="308"/>
      <c r="AC40" s="214"/>
      <c r="AD40" s="214"/>
      <c r="AF40" s="351"/>
    </row>
    <row r="41" spans="1:34" s="217" customFormat="1" ht="79.5" customHeight="1" x14ac:dyDescent="0.15">
      <c r="A41" s="214"/>
      <c r="B41" s="404" t="s">
        <v>47</v>
      </c>
      <c r="C41" s="405"/>
      <c r="D41" s="405"/>
      <c r="E41" s="405"/>
      <c r="F41" s="405"/>
      <c r="G41" s="405"/>
      <c r="H41" s="405"/>
      <c r="I41" s="405"/>
      <c r="J41" s="405"/>
      <c r="K41" s="405"/>
      <c r="L41" s="405"/>
      <c r="M41" s="405"/>
      <c r="N41" s="405"/>
      <c r="O41" s="406"/>
      <c r="P41" s="142"/>
      <c r="Q41" s="142"/>
      <c r="R41" s="142"/>
      <c r="S41" s="142"/>
      <c r="T41" s="142"/>
      <c r="U41" s="142"/>
      <c r="V41" s="214"/>
      <c r="W41" s="214"/>
      <c r="X41" s="214"/>
      <c r="Y41" s="214"/>
      <c r="Z41" s="308"/>
      <c r="AA41" s="308"/>
      <c r="AB41" s="308"/>
      <c r="AC41" s="214"/>
      <c r="AD41" s="214"/>
      <c r="AF41" s="351"/>
    </row>
    <row r="42" spans="1:34" s="217" customFormat="1" x14ac:dyDescent="0.15">
      <c r="A42" s="214"/>
      <c r="B42" s="39"/>
      <c r="C42" s="39"/>
      <c r="D42" s="39"/>
      <c r="E42" s="39"/>
      <c r="F42" s="39"/>
      <c r="G42" s="39"/>
      <c r="H42" s="39"/>
      <c r="I42" s="39"/>
      <c r="J42" s="39"/>
      <c r="K42" s="39"/>
      <c r="L42" s="39"/>
      <c r="M42" s="39"/>
      <c r="N42" s="39"/>
      <c r="O42" s="205"/>
      <c r="P42" s="39"/>
      <c r="Q42" s="39"/>
      <c r="R42" s="206"/>
      <c r="S42" s="206"/>
      <c r="T42" s="206"/>
      <c r="U42" s="206"/>
      <c r="V42" s="214"/>
      <c r="W42" s="214"/>
      <c r="X42" s="214"/>
      <c r="Y42" s="214"/>
      <c r="Z42" s="308"/>
      <c r="AA42" s="308"/>
      <c r="AB42" s="308"/>
      <c r="AC42" s="214"/>
      <c r="AD42" s="214"/>
    </row>
    <row r="43" spans="1:34" s="217" customFormat="1" ht="138.75" customHeight="1" x14ac:dyDescent="0.15">
      <c r="A43" s="214"/>
      <c r="B43" s="388" t="s">
        <v>48</v>
      </c>
      <c r="C43" s="389"/>
      <c r="D43" s="389"/>
      <c r="E43" s="389"/>
      <c r="F43" s="389"/>
      <c r="G43" s="389"/>
      <c r="H43" s="389"/>
      <c r="I43" s="389"/>
      <c r="J43" s="389"/>
      <c r="K43" s="390"/>
      <c r="L43" s="407" t="s">
        <v>103</v>
      </c>
      <c r="M43" s="408"/>
      <c r="N43" s="408"/>
      <c r="O43" s="409"/>
      <c r="P43" s="206"/>
      <c r="Q43" s="206"/>
      <c r="R43" s="206"/>
      <c r="S43" s="311"/>
      <c r="T43" s="311"/>
      <c r="U43" s="311"/>
      <c r="V43" s="214"/>
      <c r="W43" s="214"/>
      <c r="X43" s="214"/>
      <c r="Y43" s="214"/>
      <c r="Z43" s="308"/>
      <c r="AA43" s="308"/>
      <c r="AB43" s="308"/>
      <c r="AC43" s="214"/>
      <c r="AD43" s="214"/>
    </row>
    <row r="44" spans="1:34" s="217" customFormat="1" x14ac:dyDescent="0.15">
      <c r="A44" s="214"/>
      <c r="B44" s="312"/>
      <c r="C44" s="39"/>
      <c r="D44" s="39"/>
      <c r="E44" s="39"/>
      <c r="F44" s="39"/>
      <c r="G44" s="39"/>
      <c r="H44" s="39"/>
      <c r="I44" s="39"/>
      <c r="J44" s="39"/>
      <c r="K44" s="39"/>
      <c r="L44" s="39"/>
      <c r="M44" s="39"/>
      <c r="N44" s="39"/>
      <c r="O44" s="205"/>
      <c r="P44" s="205"/>
      <c r="Q44" s="205"/>
      <c r="R44" s="311"/>
      <c r="S44" s="311"/>
      <c r="T44" s="311"/>
      <c r="U44" s="311"/>
      <c r="V44" s="214"/>
      <c r="W44" s="214"/>
      <c r="X44" s="214"/>
      <c r="Y44" s="214"/>
      <c r="Z44" s="308"/>
      <c r="AA44" s="308"/>
      <c r="AB44" s="308"/>
      <c r="AC44" s="214"/>
      <c r="AD44" s="214"/>
    </row>
    <row r="45" spans="1:34" s="217" customFormat="1" ht="131.25" customHeight="1" x14ac:dyDescent="0.15">
      <c r="A45" s="214"/>
      <c r="B45" s="388" t="s">
        <v>102</v>
      </c>
      <c r="C45" s="389"/>
      <c r="D45" s="389"/>
      <c r="E45" s="389"/>
      <c r="F45" s="389"/>
      <c r="G45" s="389"/>
      <c r="H45" s="389"/>
      <c r="I45" s="389"/>
      <c r="J45" s="389"/>
      <c r="K45" s="389"/>
      <c r="L45" s="389"/>
      <c r="M45" s="389"/>
      <c r="N45" s="389"/>
      <c r="O45" s="390"/>
      <c r="P45" s="39"/>
      <c r="Q45" s="39"/>
      <c r="R45" s="206"/>
      <c r="S45" s="206"/>
      <c r="T45" s="206"/>
      <c r="U45" s="206"/>
      <c r="V45" s="214"/>
      <c r="W45" s="214"/>
      <c r="X45" s="214"/>
      <c r="Y45" s="214"/>
      <c r="Z45" s="308"/>
      <c r="AA45" s="308"/>
      <c r="AB45" s="308"/>
      <c r="AC45" s="214"/>
      <c r="AD45" s="214"/>
    </row>
    <row r="46" spans="1:34" s="217" customFormat="1" x14ac:dyDescent="0.15">
      <c r="A46" s="214"/>
      <c r="B46" s="39"/>
      <c r="C46" s="313"/>
      <c r="D46" s="313"/>
      <c r="E46" s="313"/>
      <c r="F46" s="313"/>
      <c r="G46" s="313"/>
      <c r="H46" s="313"/>
      <c r="I46" s="313"/>
      <c r="J46" s="39"/>
      <c r="K46" s="39"/>
      <c r="L46" s="39"/>
      <c r="M46" s="39"/>
      <c r="N46" s="39"/>
      <c r="O46" s="205"/>
      <c r="P46" s="39"/>
      <c r="Q46" s="39"/>
      <c r="R46" s="206"/>
      <c r="S46" s="206"/>
      <c r="T46" s="206"/>
      <c r="U46" s="206"/>
      <c r="V46" s="214"/>
      <c r="W46" s="214"/>
      <c r="X46" s="214"/>
      <c r="Y46" s="214"/>
      <c r="Z46" s="308"/>
      <c r="AA46" s="308"/>
      <c r="AB46" s="308"/>
      <c r="AC46" s="214"/>
      <c r="AD46" s="214"/>
    </row>
    <row r="47" spans="1:34" s="217" customFormat="1" x14ac:dyDescent="0.15">
      <c r="A47" s="214"/>
      <c r="B47" s="410" t="s">
        <v>89</v>
      </c>
      <c r="C47" s="411"/>
      <c r="D47" s="411"/>
      <c r="E47" s="411"/>
      <c r="F47" s="411"/>
      <c r="G47" s="411"/>
      <c r="H47" s="411"/>
      <c r="I47" s="412"/>
      <c r="J47" s="39"/>
      <c r="K47" s="39"/>
      <c r="L47" s="39"/>
      <c r="M47" s="39"/>
      <c r="N47" s="39"/>
      <c r="O47" s="205"/>
      <c r="P47" s="39"/>
      <c r="Q47" s="39"/>
      <c r="R47" s="206"/>
      <c r="S47" s="206"/>
      <c r="T47" s="206"/>
      <c r="U47" s="206"/>
      <c r="V47" s="214"/>
      <c r="W47" s="214"/>
      <c r="X47" s="214"/>
      <c r="Y47" s="214"/>
      <c r="Z47" s="308"/>
      <c r="AA47" s="308"/>
      <c r="AB47" s="308"/>
      <c r="AC47" s="214"/>
      <c r="AD47" s="214"/>
    </row>
    <row r="48" spans="1:34" s="217" customFormat="1" x14ac:dyDescent="0.15">
      <c r="A48" s="214"/>
      <c r="B48" s="39"/>
      <c r="C48" s="39"/>
      <c r="D48" s="39"/>
      <c r="E48" s="39"/>
      <c r="F48" s="39"/>
      <c r="G48" s="39"/>
      <c r="H48" s="39"/>
      <c r="I48" s="39"/>
      <c r="J48" s="39"/>
      <c r="K48" s="39"/>
      <c r="L48" s="39"/>
      <c r="M48" s="39"/>
      <c r="N48" s="39"/>
      <c r="O48" s="205"/>
      <c r="P48" s="39"/>
      <c r="Q48" s="39"/>
      <c r="R48" s="206"/>
      <c r="S48" s="206"/>
      <c r="T48" s="206"/>
      <c r="U48" s="206"/>
      <c r="V48" s="214"/>
      <c r="W48" s="214"/>
      <c r="X48" s="214"/>
      <c r="Y48" s="214"/>
      <c r="Z48" s="308"/>
      <c r="AA48" s="308"/>
      <c r="AB48" s="308"/>
      <c r="AC48" s="214"/>
      <c r="AD48" s="214"/>
    </row>
    <row r="49" spans="1:30" s="217" customFormat="1" x14ac:dyDescent="0.15">
      <c r="A49" s="214"/>
      <c r="B49" s="410" t="s">
        <v>96</v>
      </c>
      <c r="C49" s="411"/>
      <c r="D49" s="411"/>
      <c r="E49" s="411"/>
      <c r="F49" s="411"/>
      <c r="G49" s="411"/>
      <c r="H49" s="412"/>
      <c r="I49" s="413" t="s">
        <v>97</v>
      </c>
      <c r="J49" s="414"/>
      <c r="K49" s="414"/>
      <c r="L49" s="414"/>
      <c r="M49" s="414"/>
      <c r="N49" s="414"/>
      <c r="O49" s="415"/>
      <c r="P49" s="39"/>
      <c r="Q49" s="39"/>
      <c r="R49" s="206"/>
      <c r="S49" s="206"/>
      <c r="T49" s="206"/>
      <c r="U49" s="206"/>
      <c r="V49" s="214"/>
      <c r="W49" s="214"/>
      <c r="X49" s="214"/>
      <c r="Y49" s="214"/>
      <c r="Z49" s="308"/>
      <c r="AA49" s="308"/>
      <c r="AB49" s="308"/>
      <c r="AC49" s="214"/>
      <c r="AD49" s="214"/>
    </row>
    <row r="50" spans="1:30" s="217" customFormat="1" x14ac:dyDescent="0.15">
      <c r="A50" s="214"/>
      <c r="B50" s="214"/>
      <c r="C50" s="4"/>
      <c r="D50" s="214"/>
      <c r="E50" s="214"/>
      <c r="F50" s="214"/>
      <c r="G50" s="308"/>
      <c r="H50" s="214"/>
      <c r="I50" s="214"/>
      <c r="J50" s="214"/>
      <c r="K50" s="214"/>
      <c r="L50" s="214"/>
      <c r="M50" s="214"/>
      <c r="N50" s="309"/>
      <c r="O50" s="308"/>
      <c r="P50" s="214"/>
      <c r="Q50" s="310"/>
      <c r="R50" s="310"/>
      <c r="S50" s="310"/>
      <c r="T50" s="310"/>
      <c r="U50" s="214"/>
      <c r="V50" s="214"/>
      <c r="W50" s="214"/>
      <c r="X50" s="214"/>
      <c r="Y50" s="214"/>
      <c r="Z50" s="308"/>
      <c r="AA50" s="308"/>
      <c r="AB50" s="308"/>
      <c r="AC50" s="214"/>
      <c r="AD50" s="214"/>
    </row>
    <row r="51" spans="1:30" s="217" customFormat="1" x14ac:dyDescent="0.15">
      <c r="A51" s="214"/>
      <c r="B51" s="214"/>
      <c r="C51" s="4"/>
      <c r="D51" s="214"/>
      <c r="E51" s="214"/>
      <c r="F51" s="214"/>
      <c r="G51" s="308"/>
      <c r="H51" s="214"/>
      <c r="I51" s="214"/>
      <c r="J51" s="214"/>
      <c r="K51" s="214"/>
      <c r="L51" s="214"/>
      <c r="M51" s="214"/>
      <c r="N51" s="309"/>
      <c r="O51" s="308"/>
      <c r="P51" s="214"/>
      <c r="Q51" s="310"/>
      <c r="R51" s="310"/>
      <c r="S51" s="310"/>
      <c r="T51" s="310"/>
      <c r="U51" s="214"/>
      <c r="V51" s="214"/>
      <c r="W51" s="214"/>
      <c r="X51" s="214"/>
      <c r="Y51" s="214"/>
      <c r="Z51" s="308"/>
      <c r="AA51" s="308"/>
      <c r="AB51" s="308"/>
      <c r="AC51" s="214"/>
      <c r="AD51" s="214"/>
    </row>
    <row r="52" spans="1:30" s="217" customFormat="1" x14ac:dyDescent="0.15">
      <c r="A52" s="214"/>
      <c r="B52" s="214"/>
      <c r="C52" s="4"/>
      <c r="D52" s="214"/>
      <c r="E52" s="214"/>
      <c r="F52" s="214"/>
      <c r="G52" s="308"/>
      <c r="H52" s="214"/>
      <c r="I52" s="214"/>
      <c r="J52" s="214"/>
      <c r="K52" s="214"/>
      <c r="L52" s="214"/>
      <c r="M52" s="214"/>
      <c r="N52" s="309"/>
      <c r="O52" s="308"/>
      <c r="P52" s="214"/>
      <c r="Q52" s="310"/>
      <c r="R52" s="310"/>
      <c r="S52" s="310"/>
      <c r="T52" s="310"/>
      <c r="U52" s="214"/>
      <c r="V52" s="214"/>
      <c r="W52" s="214"/>
      <c r="X52" s="214"/>
      <c r="Y52" s="214"/>
      <c r="Z52" s="308"/>
      <c r="AA52" s="308"/>
      <c r="AB52" s="308"/>
      <c r="AC52" s="214"/>
      <c r="AD52" s="214"/>
    </row>
    <row r="53" spans="1:30" s="217" customFormat="1" x14ac:dyDescent="0.15">
      <c r="A53" s="214"/>
      <c r="B53" s="214"/>
      <c r="C53" s="4"/>
      <c r="D53" s="214"/>
      <c r="E53" s="214"/>
      <c r="F53" s="214"/>
      <c r="G53" s="308"/>
      <c r="H53" s="214"/>
      <c r="I53" s="214"/>
      <c r="J53" s="214"/>
      <c r="K53" s="214"/>
      <c r="L53" s="214"/>
      <c r="M53" s="214"/>
      <c r="N53" s="309"/>
      <c r="O53" s="308"/>
      <c r="P53" s="214"/>
      <c r="Q53" s="310"/>
      <c r="R53" s="310"/>
      <c r="S53" s="310"/>
      <c r="T53" s="310"/>
      <c r="U53" s="214"/>
      <c r="V53" s="214"/>
      <c r="W53" s="214"/>
      <c r="X53" s="214"/>
      <c r="Y53" s="214"/>
      <c r="Z53" s="308"/>
      <c r="AA53" s="308"/>
      <c r="AB53" s="308"/>
      <c r="AC53" s="214"/>
      <c r="AD53" s="214"/>
    </row>
    <row r="54" spans="1:30" s="217" customFormat="1" x14ac:dyDescent="0.15">
      <c r="A54" s="214"/>
      <c r="B54" s="214"/>
      <c r="C54" s="4"/>
      <c r="D54" s="214"/>
      <c r="E54" s="214"/>
      <c r="F54" s="214"/>
      <c r="G54" s="308"/>
      <c r="H54" s="214"/>
      <c r="I54" s="214"/>
      <c r="J54" s="214"/>
      <c r="K54" s="214"/>
      <c r="L54" s="214"/>
      <c r="M54" s="214"/>
      <c r="N54" s="309"/>
      <c r="O54" s="308"/>
      <c r="P54" s="214"/>
      <c r="Q54" s="310"/>
      <c r="R54" s="310"/>
      <c r="S54" s="310"/>
      <c r="T54" s="310"/>
      <c r="U54" s="214"/>
      <c r="V54" s="214"/>
      <c r="W54" s="214"/>
      <c r="X54" s="214"/>
      <c r="Y54" s="214"/>
      <c r="Z54" s="308"/>
      <c r="AA54" s="308"/>
      <c r="AB54" s="308"/>
      <c r="AC54" s="214"/>
      <c r="AD54" s="214"/>
    </row>
    <row r="55" spans="1:30" s="217" customFormat="1" x14ac:dyDescent="0.15">
      <c r="A55" s="214"/>
      <c r="B55" s="214"/>
      <c r="C55" s="4"/>
      <c r="D55" s="214"/>
      <c r="E55" s="214"/>
      <c r="F55" s="214"/>
      <c r="G55" s="308"/>
      <c r="H55" s="214"/>
      <c r="I55" s="214"/>
      <c r="J55" s="214"/>
      <c r="K55" s="214"/>
      <c r="L55" s="214"/>
      <c r="M55" s="214"/>
      <c r="N55" s="309"/>
      <c r="O55" s="308"/>
      <c r="P55" s="214"/>
      <c r="Q55" s="310"/>
      <c r="R55" s="310"/>
      <c r="S55" s="310"/>
      <c r="T55" s="310"/>
      <c r="U55" s="214"/>
      <c r="V55" s="214"/>
      <c r="W55" s="214"/>
      <c r="X55" s="214"/>
      <c r="Y55" s="214"/>
      <c r="Z55" s="308"/>
      <c r="AA55" s="308"/>
      <c r="AB55" s="308"/>
      <c r="AC55" s="214"/>
      <c r="AD55" s="214"/>
    </row>
    <row r="56" spans="1:30" s="217" customFormat="1" x14ac:dyDescent="0.15">
      <c r="A56" s="214"/>
      <c r="B56" s="214"/>
      <c r="C56" s="4"/>
      <c r="D56" s="214"/>
      <c r="E56" s="214"/>
      <c r="F56" s="214"/>
      <c r="G56" s="308"/>
      <c r="H56" s="214"/>
      <c r="I56" s="214"/>
      <c r="J56" s="214"/>
      <c r="K56" s="214"/>
      <c r="L56" s="214"/>
      <c r="M56" s="214"/>
      <c r="N56" s="309"/>
      <c r="O56" s="308"/>
      <c r="P56" s="214"/>
      <c r="Q56" s="310"/>
      <c r="R56" s="310"/>
      <c r="S56" s="310"/>
      <c r="T56" s="310"/>
      <c r="U56" s="214"/>
      <c r="V56" s="214"/>
      <c r="W56" s="214"/>
      <c r="X56" s="214"/>
      <c r="Y56" s="214"/>
      <c r="Z56" s="308"/>
      <c r="AA56" s="308"/>
      <c r="AB56" s="308"/>
      <c r="AC56" s="214"/>
      <c r="AD56" s="214"/>
    </row>
    <row r="57" spans="1:30" s="217" customFormat="1" x14ac:dyDescent="0.15">
      <c r="A57" s="214"/>
      <c r="B57" s="214"/>
      <c r="C57" s="4"/>
      <c r="D57" s="214"/>
      <c r="E57" s="214"/>
      <c r="F57" s="214"/>
      <c r="G57" s="308"/>
      <c r="H57" s="214"/>
      <c r="I57" s="214"/>
      <c r="J57" s="214"/>
      <c r="K57" s="214"/>
      <c r="L57" s="214"/>
      <c r="M57" s="214"/>
      <c r="N57" s="309"/>
      <c r="O57" s="308"/>
      <c r="P57" s="214"/>
      <c r="Q57" s="310"/>
      <c r="R57" s="310"/>
      <c r="S57" s="310"/>
      <c r="T57" s="310"/>
      <c r="U57" s="214"/>
      <c r="V57" s="214"/>
      <c r="W57" s="214"/>
      <c r="X57" s="214"/>
      <c r="Y57" s="214"/>
      <c r="Z57" s="308"/>
      <c r="AA57" s="308"/>
      <c r="AB57" s="308"/>
      <c r="AC57" s="214"/>
      <c r="AD57" s="214"/>
    </row>
    <row r="58" spans="1:30" s="217" customFormat="1" x14ac:dyDescent="0.15">
      <c r="A58" s="214"/>
      <c r="B58" s="214"/>
      <c r="C58" s="4"/>
      <c r="D58" s="214"/>
      <c r="E58" s="214"/>
      <c r="F58" s="214"/>
      <c r="G58" s="308"/>
      <c r="H58" s="214"/>
      <c r="I58" s="214"/>
      <c r="J58" s="214"/>
      <c r="K58" s="214"/>
      <c r="L58" s="214"/>
      <c r="M58" s="214"/>
      <c r="N58" s="309"/>
      <c r="O58" s="308"/>
      <c r="P58" s="214"/>
      <c r="Q58" s="310"/>
      <c r="R58" s="310"/>
      <c r="S58" s="310"/>
      <c r="T58" s="310"/>
      <c r="U58" s="214"/>
      <c r="V58" s="214"/>
      <c r="W58" s="214"/>
      <c r="X58" s="214"/>
      <c r="Y58" s="214"/>
      <c r="Z58" s="308"/>
      <c r="AA58" s="308"/>
      <c r="AB58" s="308"/>
      <c r="AC58" s="214"/>
      <c r="AD58" s="214"/>
    </row>
    <row r="59" spans="1:30" s="217" customFormat="1" x14ac:dyDescent="0.15">
      <c r="A59" s="214"/>
      <c r="B59" s="214"/>
      <c r="C59" s="4"/>
      <c r="D59" s="214"/>
      <c r="E59" s="214"/>
      <c r="F59" s="214"/>
      <c r="G59" s="308"/>
      <c r="H59" s="214"/>
      <c r="I59" s="214"/>
      <c r="J59" s="214"/>
      <c r="K59" s="214"/>
      <c r="L59" s="214"/>
      <c r="M59" s="214"/>
      <c r="N59" s="309"/>
      <c r="O59" s="308"/>
      <c r="P59" s="214"/>
      <c r="Q59" s="310"/>
      <c r="R59" s="310"/>
      <c r="S59" s="310"/>
      <c r="T59" s="310"/>
      <c r="U59" s="214"/>
      <c r="V59" s="214"/>
      <c r="W59" s="214"/>
      <c r="X59" s="214"/>
      <c r="Y59" s="214"/>
      <c r="Z59" s="308"/>
      <c r="AA59" s="308"/>
      <c r="AB59" s="308"/>
      <c r="AC59" s="214"/>
      <c r="AD59" s="214"/>
    </row>
    <row r="60" spans="1:30" x14ac:dyDescent="0.15">
      <c r="F60" s="1"/>
      <c r="G60" s="1"/>
      <c r="H60" s="1"/>
      <c r="I60" s="1"/>
      <c r="J60" s="1"/>
      <c r="K60" s="1"/>
      <c r="L60" s="1"/>
    </row>
  </sheetData>
  <sheetProtection selectLockedCells="1"/>
  <mergeCells count="31">
    <mergeCell ref="D6:L6"/>
    <mergeCell ref="B41:O41"/>
    <mergeCell ref="B45:O45"/>
    <mergeCell ref="L43:O43"/>
    <mergeCell ref="B49:H49"/>
    <mergeCell ref="B47:I47"/>
    <mergeCell ref="I49:O49"/>
    <mergeCell ref="S8:AD8"/>
    <mergeCell ref="B43:K43"/>
    <mergeCell ref="N10:P10"/>
    <mergeCell ref="Z10:AB10"/>
    <mergeCell ref="B8:E8"/>
    <mergeCell ref="F9:J9"/>
    <mergeCell ref="K9:Q9"/>
    <mergeCell ref="F8:R8"/>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39">
    <cfRule type="cellIs" dxfId="9" priority="14" operator="notEqual">
      <formula>0</formula>
    </cfRule>
  </conditionalFormatting>
  <conditionalFormatting sqref="AF39">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39">
    <cfRule type="cellIs" dxfId="4" priority="6" operator="notEqual">
      <formula>0</formula>
    </cfRule>
  </conditionalFormatting>
  <conditionalFormatting sqref="AD39">
    <cfRule type="cellIs" dxfId="3" priority="5" operator="notEqual">
      <formula>0</formula>
    </cfRule>
  </conditionalFormatting>
  <conditionalFormatting sqref="I23">
    <cfRule type="cellIs" dxfId="2" priority="3" operator="notEqual">
      <formula>0</formula>
    </cfRule>
  </conditionalFormatting>
  <conditionalFormatting sqref="I39">
    <cfRule type="cellIs" dxfId="1" priority="2" operator="notEqual">
      <formula>0</formula>
    </cfRule>
  </conditionalFormatting>
  <conditionalFormatting sqref="AE39">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Lookups!$A$4:$A$19</xm:f>
          </x14:formula1>
          <xm:sqref>T5</xm:sqref>
        </x14:dataValidation>
        <x14:dataValidation type="list" showInputMessage="1" showErrorMessage="1" xr:uid="{00000000-0002-0000-0000-000001000000}">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A19"/>
  <sheetViews>
    <sheetView workbookViewId="0">
      <selection activeCell="E13" sqref="E13"/>
    </sheetView>
  </sheetViews>
  <sheetFormatPr baseColWidth="10" defaultColWidth="8.83203125" defaultRowHeight="13" x14ac:dyDescent="0.15"/>
  <cols>
    <col min="1" max="1" width="47.1640625" customWidth="1"/>
  </cols>
  <sheetData>
    <row r="3" spans="1:1" x14ac:dyDescent="0.15">
      <c r="A3" s="135" t="s">
        <v>88</v>
      </c>
    </row>
    <row r="4" spans="1:1" ht="16" x14ac:dyDescent="0.2">
      <c r="A4" s="136" t="s">
        <v>72</v>
      </c>
    </row>
    <row r="5" spans="1:1" ht="16" x14ac:dyDescent="0.2">
      <c r="A5" s="136" t="s">
        <v>73</v>
      </c>
    </row>
    <row r="6" spans="1:1" ht="16" x14ac:dyDescent="0.2">
      <c r="A6" s="136" t="s">
        <v>74</v>
      </c>
    </row>
    <row r="7" spans="1:1" ht="16" x14ac:dyDescent="0.2">
      <c r="A7" s="136" t="s">
        <v>75</v>
      </c>
    </row>
    <row r="8" spans="1:1" ht="16" x14ac:dyDescent="0.2">
      <c r="A8" s="136" t="s">
        <v>76</v>
      </c>
    </row>
    <row r="9" spans="1:1" ht="16" x14ac:dyDescent="0.2">
      <c r="A9" s="136" t="s">
        <v>77</v>
      </c>
    </row>
    <row r="10" spans="1:1" ht="16" x14ac:dyDescent="0.2">
      <c r="A10" s="136" t="s">
        <v>78</v>
      </c>
    </row>
    <row r="11" spans="1:1" ht="16" x14ac:dyDescent="0.2">
      <c r="A11" s="136" t="s">
        <v>79</v>
      </c>
    </row>
    <row r="12" spans="1:1" ht="16" x14ac:dyDescent="0.2">
      <c r="A12" s="136" t="s">
        <v>80</v>
      </c>
    </row>
    <row r="13" spans="1:1" ht="16" x14ac:dyDescent="0.2">
      <c r="A13" s="136" t="s">
        <v>81</v>
      </c>
    </row>
    <row r="14" spans="1:1" ht="16" x14ac:dyDescent="0.2">
      <c r="A14" s="136" t="s">
        <v>82</v>
      </c>
    </row>
    <row r="15" spans="1:1" ht="16" x14ac:dyDescent="0.2">
      <c r="A15" s="136" t="s">
        <v>83</v>
      </c>
    </row>
    <row r="16" spans="1:1" ht="16" x14ac:dyDescent="0.2">
      <c r="A16" s="136" t="s">
        <v>84</v>
      </c>
    </row>
    <row r="17" spans="1:1" ht="16" x14ac:dyDescent="0.2">
      <c r="A17" s="136" t="s">
        <v>85</v>
      </c>
    </row>
    <row r="18" spans="1:1" ht="16" x14ac:dyDescent="0.2">
      <c r="A18" s="136" t="s">
        <v>86</v>
      </c>
    </row>
    <row r="19" spans="1:1" ht="16" x14ac:dyDescent="0.2">
      <c r="A19" s="136" t="s">
        <v>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39"/>
  <sheetViews>
    <sheetView workbookViewId="0">
      <selection activeCell="A44" sqref="A44"/>
    </sheetView>
  </sheetViews>
  <sheetFormatPr baseColWidth="10" defaultColWidth="8.83203125" defaultRowHeight="13" x14ac:dyDescent="0.15"/>
  <cols>
    <col min="1" max="1" width="28.33203125" customWidth="1"/>
    <col min="2" max="2" width="5.5" customWidth="1"/>
    <col min="3" max="3" width="14.33203125" customWidth="1"/>
    <col min="4" max="4" width="5.1640625" customWidth="1"/>
    <col min="5" max="5" width="13.83203125" customWidth="1"/>
    <col min="6" max="6" width="4.6640625" customWidth="1"/>
    <col min="7" max="7" width="13.83203125" customWidth="1"/>
    <col min="8" max="8" width="4.6640625" customWidth="1"/>
    <col min="9" max="9" width="11.6640625" customWidth="1"/>
    <col min="10" max="10" width="4.83203125" customWidth="1"/>
    <col min="12" max="12" width="5.1640625" customWidth="1"/>
    <col min="13" max="13" width="14.83203125" customWidth="1"/>
  </cols>
  <sheetData>
    <row r="1" spans="1:13" x14ac:dyDescent="0.15">
      <c r="A1" s="6" t="s">
        <v>24</v>
      </c>
      <c r="C1" s="2" t="s">
        <v>3</v>
      </c>
      <c r="D1" s="2"/>
      <c r="E1" s="2" t="s">
        <v>4</v>
      </c>
      <c r="F1" s="2"/>
      <c r="G1" s="2" t="s">
        <v>25</v>
      </c>
      <c r="H1" s="2"/>
      <c r="I1" s="2" t="s">
        <v>26</v>
      </c>
      <c r="J1" s="2"/>
      <c r="K1" s="2" t="s">
        <v>10</v>
      </c>
    </row>
    <row r="3" spans="1:13" x14ac:dyDescent="0.15">
      <c r="A3" s="7" t="s">
        <v>27</v>
      </c>
      <c r="C3" s="8"/>
      <c r="D3" s="8"/>
      <c r="E3" s="8"/>
      <c r="F3" s="8"/>
      <c r="G3" s="8"/>
      <c r="H3" s="8"/>
      <c r="I3" s="8"/>
      <c r="J3" s="8"/>
      <c r="K3" s="8"/>
      <c r="M3" s="9">
        <f>SUM(C3:K3)</f>
        <v>0</v>
      </c>
    </row>
    <row r="4" spans="1:13" x14ac:dyDescent="0.15">
      <c r="C4" s="8"/>
      <c r="D4" s="8"/>
      <c r="E4" s="8"/>
      <c r="F4" s="8"/>
      <c r="G4" s="8"/>
      <c r="H4" s="8"/>
      <c r="I4" s="8"/>
      <c r="J4" s="8"/>
      <c r="K4" s="8"/>
    </row>
    <row r="5" spans="1:13" x14ac:dyDescent="0.15">
      <c r="A5" t="s">
        <v>28</v>
      </c>
      <c r="C5" s="8"/>
      <c r="D5" s="8"/>
      <c r="E5" s="8"/>
      <c r="F5" s="8"/>
      <c r="G5" s="8"/>
      <c r="H5" s="8"/>
      <c r="I5" s="8"/>
      <c r="J5" s="8"/>
      <c r="K5" s="8"/>
    </row>
    <row r="6" spans="1:13" x14ac:dyDescent="0.15">
      <c r="A6" t="s">
        <v>29</v>
      </c>
      <c r="C6" s="10"/>
      <c r="D6" s="8"/>
      <c r="E6" s="8"/>
      <c r="F6" s="8"/>
      <c r="G6" s="8"/>
      <c r="H6" s="8"/>
      <c r="I6" s="8"/>
      <c r="J6" s="8"/>
      <c r="K6" s="8"/>
    </row>
    <row r="7" spans="1:13" x14ac:dyDescent="0.15">
      <c r="C7" s="8"/>
      <c r="D7" s="8"/>
      <c r="E7" s="8"/>
      <c r="F7" s="8"/>
      <c r="G7" s="8"/>
      <c r="H7" s="8"/>
      <c r="I7" s="8"/>
      <c r="J7" s="8"/>
      <c r="K7" s="8"/>
    </row>
    <row r="8" spans="1:13" x14ac:dyDescent="0.15">
      <c r="A8" t="s">
        <v>28</v>
      </c>
      <c r="C8" s="8"/>
      <c r="D8" s="8"/>
      <c r="J8" s="8"/>
      <c r="K8" s="8"/>
    </row>
    <row r="9" spans="1:13" x14ac:dyDescent="0.15">
      <c r="A9" t="s">
        <v>29</v>
      </c>
      <c r="C9" s="8"/>
      <c r="D9" s="8"/>
      <c r="E9" s="10"/>
      <c r="F9" s="8"/>
      <c r="G9" s="8"/>
      <c r="H9" s="8"/>
      <c r="I9" s="8"/>
      <c r="J9" s="8"/>
      <c r="K9" s="8"/>
    </row>
    <row r="10" spans="1:13" x14ac:dyDescent="0.15">
      <c r="C10" s="8"/>
      <c r="D10" s="8"/>
      <c r="E10" s="8"/>
      <c r="F10" s="8"/>
      <c r="G10" s="8"/>
      <c r="H10" s="8"/>
      <c r="I10" s="8"/>
      <c r="J10" s="8"/>
      <c r="K10" s="8"/>
    </row>
    <row r="11" spans="1:13" x14ac:dyDescent="0.15">
      <c r="A11" t="s">
        <v>28</v>
      </c>
      <c r="C11" s="8"/>
      <c r="D11" s="8"/>
      <c r="E11" s="8"/>
      <c r="F11" s="8"/>
      <c r="G11" s="8"/>
      <c r="H11" s="8"/>
      <c r="I11" s="8"/>
      <c r="J11" s="8"/>
      <c r="K11" s="8"/>
    </row>
    <row r="12" spans="1:13" x14ac:dyDescent="0.15">
      <c r="A12" t="s">
        <v>29</v>
      </c>
      <c r="C12" s="8"/>
      <c r="D12" s="8"/>
      <c r="E12" s="8"/>
      <c r="F12" s="8"/>
      <c r="G12" s="10"/>
      <c r="H12" s="8"/>
      <c r="I12" s="8"/>
      <c r="J12" s="8"/>
      <c r="K12" s="8"/>
    </row>
    <row r="13" spans="1:13" x14ac:dyDescent="0.15">
      <c r="C13" s="8" t="s">
        <v>30</v>
      </c>
      <c r="D13" s="8"/>
      <c r="E13" s="8" t="s">
        <v>30</v>
      </c>
      <c r="F13" s="8"/>
      <c r="G13" s="8" t="s">
        <v>31</v>
      </c>
      <c r="H13" s="8"/>
      <c r="I13" s="8" t="s">
        <v>32</v>
      </c>
      <c r="J13" s="8"/>
      <c r="K13" s="8" t="s">
        <v>33</v>
      </c>
    </row>
    <row r="14" spans="1:13" x14ac:dyDescent="0.15">
      <c r="A14" t="s">
        <v>34</v>
      </c>
      <c r="C14" s="8">
        <f>SUM(C3:C12)</f>
        <v>0</v>
      </c>
      <c r="D14" s="8"/>
      <c r="E14" s="8">
        <f>SUM(E3:E12)</f>
        <v>0</v>
      </c>
      <c r="F14" s="8"/>
      <c r="G14" s="8">
        <f>SUM(G3:G12)</f>
        <v>0</v>
      </c>
      <c r="H14" s="8"/>
      <c r="I14" s="8">
        <f>SUM(I3:I12)</f>
        <v>0</v>
      </c>
      <c r="J14" s="8"/>
      <c r="K14" s="8">
        <f>SUM(K3:K12)</f>
        <v>0</v>
      </c>
      <c r="M14" s="9">
        <f>SUM(C14:K14)</f>
        <v>0</v>
      </c>
    </row>
    <row r="15" spans="1:13" x14ac:dyDescent="0.15">
      <c r="C15" s="8"/>
      <c r="D15" s="8"/>
      <c r="E15" s="8"/>
      <c r="F15" s="8"/>
      <c r="G15" s="8"/>
      <c r="H15" s="8"/>
      <c r="I15" s="8"/>
      <c r="J15" s="8"/>
      <c r="K15" s="8"/>
    </row>
    <row r="16" spans="1:13" x14ac:dyDescent="0.15">
      <c r="A16" t="s">
        <v>35</v>
      </c>
      <c r="C16" s="8"/>
      <c r="D16" s="8"/>
      <c r="E16" s="8">
        <f>+I14</f>
        <v>0</v>
      </c>
      <c r="F16" s="8"/>
      <c r="G16" s="8"/>
      <c r="H16" s="8"/>
      <c r="I16" s="8"/>
      <c r="J16" s="8"/>
      <c r="K16" s="8"/>
    </row>
    <row r="17" spans="1:13" x14ac:dyDescent="0.15">
      <c r="C17" s="8" t="s">
        <v>30</v>
      </c>
      <c r="D17" s="8"/>
      <c r="E17" s="8" t="s">
        <v>30</v>
      </c>
      <c r="F17" s="8"/>
      <c r="G17" s="8" t="s">
        <v>31</v>
      </c>
      <c r="H17" s="8"/>
      <c r="I17" s="8" t="s">
        <v>32</v>
      </c>
      <c r="J17" s="8"/>
      <c r="K17" s="8" t="s">
        <v>33</v>
      </c>
    </row>
    <row r="18" spans="1:13" x14ac:dyDescent="0.15">
      <c r="A18" s="7" t="s">
        <v>36</v>
      </c>
      <c r="C18" s="8">
        <f>+C14+C16</f>
        <v>0</v>
      </c>
      <c r="D18" s="8"/>
      <c r="E18" s="8">
        <f>+E14+E16</f>
        <v>0</v>
      </c>
      <c r="F18" s="8"/>
      <c r="G18" s="8">
        <f>+G14+G16</f>
        <v>0</v>
      </c>
      <c r="H18" s="8"/>
      <c r="I18" s="8">
        <f>+I14+I16</f>
        <v>0</v>
      </c>
      <c r="J18" s="8"/>
      <c r="K18" s="8">
        <f>+K14+K16</f>
        <v>0</v>
      </c>
      <c r="M18" s="9"/>
    </row>
    <row r="22" spans="1:13" x14ac:dyDescent="0.15">
      <c r="A22" s="6" t="s">
        <v>0</v>
      </c>
      <c r="C22" s="2" t="s">
        <v>3</v>
      </c>
      <c r="D22" s="2"/>
      <c r="E22" s="2" t="s">
        <v>4</v>
      </c>
      <c r="F22" s="2"/>
      <c r="G22" s="2" t="s">
        <v>25</v>
      </c>
      <c r="H22" s="2"/>
      <c r="I22" s="2" t="s">
        <v>26</v>
      </c>
      <c r="J22" s="2"/>
      <c r="K22" s="2" t="s">
        <v>10</v>
      </c>
    </row>
    <row r="24" spans="1:13" x14ac:dyDescent="0.15">
      <c r="A24" s="7" t="s">
        <v>27</v>
      </c>
      <c r="C24" s="8"/>
      <c r="D24" s="8"/>
      <c r="E24" s="8"/>
      <c r="F24" s="8"/>
      <c r="G24" s="8"/>
      <c r="H24" s="8"/>
      <c r="I24" s="8"/>
      <c r="J24" s="8"/>
      <c r="K24" s="8"/>
      <c r="M24" s="9">
        <f>SUM(C24:K24)</f>
        <v>0</v>
      </c>
    </row>
    <row r="25" spans="1:13" x14ac:dyDescent="0.15">
      <c r="C25" s="8"/>
      <c r="D25" s="8"/>
      <c r="E25" s="8"/>
      <c r="F25" s="8"/>
      <c r="G25" s="8"/>
      <c r="H25" s="8"/>
      <c r="I25" s="8"/>
      <c r="J25" s="8"/>
      <c r="K25" s="8"/>
    </row>
    <row r="26" spans="1:13" x14ac:dyDescent="0.15">
      <c r="A26" t="s">
        <v>28</v>
      </c>
      <c r="C26" s="8"/>
      <c r="D26" s="8"/>
      <c r="E26" s="8"/>
      <c r="F26" s="8"/>
      <c r="G26" s="8"/>
      <c r="H26" s="8"/>
      <c r="I26" s="8"/>
      <c r="J26" s="8"/>
      <c r="K26" s="8"/>
    </row>
    <row r="27" spans="1:13" x14ac:dyDescent="0.15">
      <c r="A27" t="s">
        <v>29</v>
      </c>
      <c r="C27" s="10"/>
      <c r="D27" s="8"/>
      <c r="E27" s="8"/>
      <c r="F27" s="8"/>
      <c r="G27" s="8"/>
      <c r="H27" s="8"/>
      <c r="I27" s="8"/>
      <c r="J27" s="8"/>
      <c r="K27" s="8"/>
    </row>
    <row r="28" spans="1:13" x14ac:dyDescent="0.15">
      <c r="C28" s="8"/>
      <c r="D28" s="8"/>
      <c r="E28" s="8"/>
      <c r="F28" s="8"/>
      <c r="G28" s="8"/>
      <c r="H28" s="8"/>
      <c r="I28" s="8"/>
      <c r="J28" s="8"/>
      <c r="K28" s="8"/>
    </row>
    <row r="29" spans="1:13" x14ac:dyDescent="0.15">
      <c r="A29" t="s">
        <v>28</v>
      </c>
      <c r="C29" s="8"/>
      <c r="D29" s="8"/>
      <c r="J29" s="8"/>
      <c r="K29" s="8"/>
    </row>
    <row r="30" spans="1:13" x14ac:dyDescent="0.15">
      <c r="A30" t="s">
        <v>29</v>
      </c>
      <c r="C30" s="8"/>
      <c r="D30" s="8"/>
      <c r="E30" s="10"/>
      <c r="F30" s="8"/>
      <c r="G30" s="8"/>
      <c r="H30" s="8"/>
      <c r="I30" s="8"/>
      <c r="J30" s="8"/>
      <c r="K30" s="8"/>
    </row>
    <row r="31" spans="1:13" x14ac:dyDescent="0.15">
      <c r="C31" s="8"/>
      <c r="D31" s="8"/>
      <c r="E31" s="8"/>
      <c r="F31" s="8"/>
      <c r="G31" s="8"/>
      <c r="H31" s="8"/>
      <c r="I31" s="8"/>
      <c r="J31" s="8"/>
      <c r="K31" s="8"/>
    </row>
    <row r="32" spans="1:13" x14ac:dyDescent="0.15">
      <c r="A32" t="s">
        <v>28</v>
      </c>
      <c r="C32" s="8"/>
      <c r="D32" s="8"/>
      <c r="E32" s="8"/>
      <c r="F32" s="8"/>
      <c r="G32" s="8"/>
      <c r="H32" s="8"/>
      <c r="I32" s="8"/>
      <c r="J32" s="8"/>
      <c r="K32" s="8"/>
    </row>
    <row r="33" spans="1:13" x14ac:dyDescent="0.15">
      <c r="A33" t="s">
        <v>29</v>
      </c>
      <c r="C33" s="8"/>
      <c r="D33" s="8"/>
      <c r="E33" s="8"/>
      <c r="F33" s="8"/>
      <c r="G33" s="10"/>
      <c r="H33" s="8"/>
      <c r="I33" s="8"/>
      <c r="J33" s="8"/>
      <c r="K33" s="8"/>
    </row>
    <row r="34" spans="1:13" x14ac:dyDescent="0.15">
      <c r="C34" s="8" t="s">
        <v>30</v>
      </c>
      <c r="D34" s="8"/>
      <c r="E34" s="8" t="s">
        <v>30</v>
      </c>
      <c r="F34" s="8"/>
      <c r="G34" s="8" t="s">
        <v>31</v>
      </c>
      <c r="H34" s="8"/>
      <c r="I34" s="8" t="s">
        <v>32</v>
      </c>
      <c r="J34" s="8"/>
      <c r="K34" s="8" t="s">
        <v>33</v>
      </c>
    </row>
    <row r="35" spans="1:13" x14ac:dyDescent="0.15">
      <c r="A35" t="s">
        <v>34</v>
      </c>
      <c r="C35" s="8">
        <f>SUM(C24:C33)</f>
        <v>0</v>
      </c>
      <c r="D35" s="8"/>
      <c r="E35" s="8">
        <f>SUM(E24:E33)</f>
        <v>0</v>
      </c>
      <c r="F35" s="8"/>
      <c r="G35" s="8">
        <f>SUM(G24:G33)</f>
        <v>0</v>
      </c>
      <c r="H35" s="8"/>
      <c r="I35" s="8">
        <f>SUM(I24:I33)</f>
        <v>0</v>
      </c>
      <c r="J35" s="8"/>
      <c r="K35" s="8">
        <f>SUM(K24:K33)</f>
        <v>0</v>
      </c>
      <c r="M35" s="9">
        <f>SUM(C35:K35)</f>
        <v>0</v>
      </c>
    </row>
    <row r="36" spans="1:13" x14ac:dyDescent="0.15">
      <c r="C36" s="8"/>
      <c r="D36" s="8"/>
      <c r="E36" s="8"/>
      <c r="F36" s="8"/>
      <c r="G36" s="8"/>
      <c r="H36" s="8"/>
      <c r="I36" s="8"/>
      <c r="J36" s="8"/>
      <c r="K36" s="8"/>
    </row>
    <row r="37" spans="1:13" x14ac:dyDescent="0.15">
      <c r="A37" t="s">
        <v>35</v>
      </c>
      <c r="C37" s="8"/>
      <c r="D37" s="8"/>
      <c r="E37" s="8">
        <f>+I35</f>
        <v>0</v>
      </c>
      <c r="F37" s="8"/>
      <c r="G37" s="8"/>
      <c r="H37" s="8"/>
      <c r="I37" s="8"/>
      <c r="J37" s="8"/>
      <c r="K37" s="8"/>
    </row>
    <row r="38" spans="1:13" x14ac:dyDescent="0.15">
      <c r="C38" s="8" t="s">
        <v>30</v>
      </c>
      <c r="D38" s="8"/>
      <c r="E38" s="8" t="s">
        <v>30</v>
      </c>
      <c r="F38" s="8"/>
      <c r="G38" s="8" t="s">
        <v>31</v>
      </c>
      <c r="H38" s="8"/>
      <c r="I38" s="8" t="s">
        <v>32</v>
      </c>
      <c r="J38" s="8"/>
      <c r="K38" s="8" t="s">
        <v>33</v>
      </c>
    </row>
    <row r="39" spans="1:13" x14ac:dyDescent="0.15">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7"/>
  <sheetViews>
    <sheetView workbookViewId="0">
      <selection activeCell="B11" sqref="B11"/>
    </sheetView>
  </sheetViews>
  <sheetFormatPr baseColWidth="10" defaultColWidth="8.83203125" defaultRowHeight="13" x14ac:dyDescent="0.15"/>
  <cols>
    <col min="1" max="1" width="11.33203125" customWidth="1"/>
    <col min="2" max="2" width="144.83203125" customWidth="1"/>
    <col min="3" max="3" width="12.5" bestFit="1" customWidth="1"/>
  </cols>
  <sheetData>
    <row r="1" spans="1:3" ht="16" x14ac:dyDescent="0.2">
      <c r="A1" s="38" t="s">
        <v>37</v>
      </c>
    </row>
    <row r="3" spans="1:3" ht="42" x14ac:dyDescent="0.15">
      <c r="A3" s="40" t="s">
        <v>51</v>
      </c>
      <c r="B3" s="37" t="s">
        <v>50</v>
      </c>
    </row>
    <row r="5" spans="1:3" x14ac:dyDescent="0.15">
      <c r="A5" s="40" t="s">
        <v>55</v>
      </c>
      <c r="B5" s="39" t="s">
        <v>56</v>
      </c>
    </row>
    <row r="6" spans="1:3" ht="98" x14ac:dyDescent="0.15">
      <c r="B6" s="41" t="s">
        <v>52</v>
      </c>
    </row>
    <row r="7" spans="1:3" ht="18.75" customHeight="1" x14ac:dyDescent="0.15">
      <c r="B7" s="41" t="s">
        <v>53</v>
      </c>
    </row>
    <row r="8" spans="1:3" ht="42.75" customHeight="1" x14ac:dyDescent="0.15">
      <c r="B8" s="41" t="s">
        <v>54</v>
      </c>
    </row>
    <row r="10" spans="1:3" x14ac:dyDescent="0.15">
      <c r="A10" s="40" t="s">
        <v>57</v>
      </c>
      <c r="B10" t="s">
        <v>58</v>
      </c>
    </row>
    <row r="11" spans="1:3" ht="60.75" customHeight="1" x14ac:dyDescent="0.15">
      <c r="A11" s="40"/>
      <c r="B11" s="41" t="s">
        <v>59</v>
      </c>
    </row>
    <row r="12" spans="1:3" x14ac:dyDescent="0.15">
      <c r="A12" s="40"/>
    </row>
    <row r="13" spans="1:3" x14ac:dyDescent="0.15">
      <c r="A13" s="40"/>
    </row>
    <row r="14" spans="1:3" x14ac:dyDescent="0.15">
      <c r="B14" s="44" t="str">
        <f>"Utility estimated uncollectibles related to the "&amp;TEXT('EEC Rate Development'!B5,"000")&amp;" Energy Efficiency Charge"</f>
        <v>Utility estimated uncollectibles related to the 2020 Energy Efficiency Charge</v>
      </c>
    </row>
    <row r="15" spans="1:3" x14ac:dyDescent="0.15">
      <c r="B15" s="43" t="s">
        <v>60</v>
      </c>
      <c r="C15" s="42">
        <v>0</v>
      </c>
    </row>
    <row r="16" spans="1:3" x14ac:dyDescent="0.15">
      <c r="B16" s="43" t="s">
        <v>61</v>
      </c>
      <c r="C16" s="42">
        <v>0</v>
      </c>
    </row>
    <row r="17" spans="3:4" x14ac:dyDescent="0.15">
      <c r="C17" s="11">
        <f>C15+C16</f>
        <v>0</v>
      </c>
      <c r="D17" s="5" t="s">
        <v>38</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8BC4DDC-67FE-4D93-A585-7510A60971E9}">
  <ds:schemaRefs>
    <ds:schemaRef ds:uri="http://schemas.microsoft.com/office/2006/documentManagement/types"/>
    <ds:schemaRef ds:uri="http://purl.org/dc/dcmitype/"/>
    <ds:schemaRef ds:uri="027dd270-bece-4e06-95bb-d7c817c48342"/>
    <ds:schemaRef ds:uri="http://purl.org/dc/terms/"/>
    <ds:schemaRef ds:uri="http://schemas.microsoft.com/office/infopath/2007/PartnerControls"/>
    <ds:schemaRef ds:uri="http://purl.org/dc/elements/1.1/"/>
    <ds:schemaRef ds:uri="http://www.w3.org/XML/1998/namespace"/>
    <ds:schemaRef ds:uri="http://schemas.microsoft.com/office/2006/metadata/properties"/>
    <ds:schemaRef ds:uri="http://schemas.openxmlformats.org/package/2006/metadata/core-properties"/>
    <ds:schemaRef ds:uri="310a40b4-f97a-4cc9-8aa9-9a505b47d23d"/>
  </ds:schemaRefs>
</ds:datastoreItem>
</file>

<file path=customXml/itemProps3.xml><?xml version="1.0" encoding="utf-8"?>
<ds:datastoreItem xmlns:ds="http://schemas.openxmlformats.org/officeDocument/2006/customXml" ds:itemID="{6A3A963B-B44A-4A8A-B2E4-AA8BBDF723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Microsoft Office User</cp:lastModifiedBy>
  <cp:lastPrinted>2013-09-14T13:46:41Z</cp:lastPrinted>
  <dcterms:created xsi:type="dcterms:W3CDTF">2003-10-13T18:25:46Z</dcterms:created>
  <dcterms:modified xsi:type="dcterms:W3CDTF">2020-07-31T19:45:34Z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