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vppsant\Rate Group\EEU_ANNUAL\EEU_2023 (2021 data)\Prepared by VPPSA and filed by VPPSA\Jacksonville\"/>
    </mc:Choice>
  </mc:AlternateContent>
  <xr:revisionPtr revIDLastSave="0" documentId="13_ncr:1_{D221AE1F-48D6-4FF9-BF4B-BD9221464718}" xr6:coauthVersionLast="47" xr6:coauthVersionMax="47" xr10:uidLastSave="{00000000-0000-0000-0000-000000000000}"/>
  <bookViews>
    <workbookView xWindow="16284" yWindow="-108" windowWidth="23256" windowHeight="12576"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5" i="1" l="1"/>
  <c r="Z35" i="1"/>
  <c r="Y35" i="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s="1"/>
  <c r="H31" i="1"/>
  <c r="H36" i="1"/>
  <c r="J30" i="1"/>
  <c r="J31" i="1"/>
  <c r="A26" i="1"/>
  <c r="M36" i="1"/>
  <c r="R30" i="1"/>
  <c r="R31" i="1"/>
  <c r="E31" i="1"/>
  <c r="A12" i="1"/>
  <c r="V35" i="1"/>
  <c r="V33" i="1"/>
  <c r="AC33" i="1"/>
  <c r="AD33" i="1"/>
  <c r="AC30" i="1"/>
  <c r="AD30" i="1"/>
  <c r="AC29" i="1"/>
  <c r="AD29" i="1"/>
  <c r="Q35" i="1"/>
  <c r="Q36" i="1" s="1"/>
  <c r="Q33" i="1"/>
  <c r="W31" i="1"/>
  <c r="W36" i="1"/>
  <c r="B14" i="3"/>
  <c r="AF30" i="1"/>
  <c r="V36" i="1"/>
  <c r="P33" i="1"/>
  <c r="J33" i="1"/>
  <c r="E33" i="1"/>
  <c r="R33" i="1"/>
  <c r="AF33" i="1"/>
  <c r="AA31" i="1"/>
  <c r="Z31" i="1"/>
  <c r="Y31" i="1"/>
  <c r="AC35" i="1"/>
  <c r="AD35" i="1"/>
  <c r="P35" i="1"/>
  <c r="AG35" i="1" s="1"/>
  <c r="AG36" i="1" s="1"/>
  <c r="J35" i="1"/>
  <c r="J36" i="1"/>
  <c r="E35" i="1"/>
  <c r="E36" i="1" s="1"/>
  <c r="E40" i="1" s="1"/>
  <c r="P18" i="1"/>
  <c r="Q18" i="1" s="1"/>
  <c r="Q19" i="1" s="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s="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R15" i="1"/>
  <c r="R16" i="1"/>
  <c r="AC31" i="1"/>
  <c r="AB31" i="1"/>
  <c r="J18" i="1"/>
  <c r="J16" i="1"/>
  <c r="E16" i="1"/>
  <c r="AB16" i="1"/>
  <c r="AB18" i="1"/>
  <c r="AD15" i="1"/>
  <c r="V16" i="1"/>
  <c r="AC16" i="1"/>
  <c r="AC18" i="1"/>
  <c r="AD14" i="1"/>
  <c r="AF14" i="1"/>
  <c r="Q16" i="1"/>
  <c r="E16" i="2"/>
  <c r="E18" i="2"/>
  <c r="I18" i="2"/>
  <c r="M14" i="2"/>
  <c r="M35" i="2"/>
  <c r="P16" i="1"/>
  <c r="AF15" i="1"/>
  <c r="AD31" i="1"/>
  <c r="AD36" i="1"/>
  <c r="AD40" i="1"/>
  <c r="AF29" i="1"/>
  <c r="AF31" i="1"/>
  <c r="AD16" i="1"/>
  <c r="AF16" i="1"/>
  <c r="L19" i="1"/>
  <c r="M19" i="1"/>
  <c r="N19" i="1"/>
  <c r="O19" i="1"/>
  <c r="AB36" i="1"/>
  <c r="AB35" i="1"/>
  <c r="AB33" i="1"/>
  <c r="AG33" i="1"/>
  <c r="AC36" i="1"/>
  <c r="T18" i="1"/>
  <c r="V19" i="1"/>
  <c r="V18" i="1"/>
  <c r="AD18" i="1"/>
  <c r="U18" i="1"/>
  <c r="AD19" i="1"/>
  <c r="AD23" i="1"/>
  <c r="R35" i="1" l="1"/>
  <c r="R36" i="1" s="1"/>
  <c r="R40" i="1" s="1"/>
  <c r="R18" i="1"/>
  <c r="R19" i="1" s="1"/>
  <c r="R23" i="1" s="1"/>
  <c r="P19" i="1"/>
  <c r="P36" i="1"/>
  <c r="AF35" i="1"/>
  <c r="AF36" i="1" s="1"/>
  <c r="AF40" i="1" s="1"/>
  <c r="J19" i="1"/>
  <c r="E19" i="1"/>
  <c r="E23" i="1" s="1"/>
  <c r="AF18" i="1" l="1"/>
  <c r="AF19" i="1" s="1"/>
  <c r="AF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<sst xmlns="http://schemas.openxmlformats.org/spreadsheetml/2006/main" count="391" uniqueCount="106">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</sst>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_(* #,##0.00000_);_(* \(#,##0.0000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3">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6" fontId="1" fillId="0" borderId="0" xfId="0" applyNumberFormat="1" applyFont="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protection locked="0"/>
    </xf>
    <xf numFmtId="164" fontId="2" fillId="6" borderId="24" xfId="4" applyNumberFormat="1" applyFont="1" applyFill="1" applyBorder="1" applyAlignment="1" applyProtection="1">
      <alignment horizontal="center"/>
      <protection locked="0"/>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130" zoomScaleNormal="130" workbookViewId="0">
      <pane xSplit="1" ySplit="11" topLeftCell="N16" activePane="bottomRight" state="frozen"/>
      <selection pane="topRight" activeCell="B1" sqref="B1"/>
      <selection pane="bottomLeft" activeCell="A14" sqref="A14"/>
      <selection pane="bottomRight" activeCell="R21" sqref="R21"/>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34" width="16" style="39" customWidth="1"/>
    <col min="35"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53" t="s">
        <v>61</v>
      </c>
      <c r="F5" s="354"/>
      <c r="G5" s="354"/>
      <c r="H5" s="354"/>
      <c r="I5" s="354"/>
      <c r="J5" s="355"/>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400" t="s">
        <v>93</v>
      </c>
      <c r="E6" s="400"/>
      <c r="F6" s="400"/>
      <c r="G6" s="400"/>
      <c r="H6" s="400"/>
      <c r="I6" s="400"/>
      <c r="J6" s="400"/>
      <c r="K6" s="400"/>
      <c r="L6" s="400"/>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94" t="s">
        <v>3</v>
      </c>
      <c r="C8" s="395"/>
      <c r="D8" s="395"/>
      <c r="E8" s="396"/>
      <c r="F8" s="397" t="s">
        <v>69</v>
      </c>
      <c r="G8" s="398"/>
      <c r="H8" s="398"/>
      <c r="I8" s="398"/>
      <c r="J8" s="398"/>
      <c r="K8" s="398"/>
      <c r="L8" s="398"/>
      <c r="M8" s="398"/>
      <c r="N8" s="398"/>
      <c r="O8" s="398"/>
      <c r="P8" s="398"/>
      <c r="Q8" s="398"/>
      <c r="R8" s="399"/>
      <c r="S8" s="382" t="s">
        <v>9</v>
      </c>
      <c r="T8" s="383"/>
      <c r="U8" s="383"/>
      <c r="V8" s="383"/>
      <c r="W8" s="383"/>
      <c r="X8" s="383"/>
      <c r="Y8" s="383"/>
      <c r="Z8" s="383"/>
      <c r="AA8" s="383"/>
      <c r="AB8" s="383"/>
      <c r="AC8" s="383"/>
      <c r="AD8" s="384"/>
      <c r="AE8" s="18"/>
    </row>
    <row r="9" spans="1:35" s="203" customFormat="1" ht="19.5" customHeight="1" thickBot="1" x14ac:dyDescent="0.25">
      <c r="A9" s="298" t="s">
        <v>76</v>
      </c>
      <c r="B9" s="197"/>
      <c r="C9" s="198"/>
      <c r="D9" s="199"/>
      <c r="E9" s="200"/>
      <c r="F9" s="380" t="s">
        <v>13</v>
      </c>
      <c r="G9" s="380"/>
      <c r="H9" s="380"/>
      <c r="I9" s="380"/>
      <c r="J9" s="381"/>
      <c r="K9" s="376" t="s">
        <v>8</v>
      </c>
      <c r="L9" s="377"/>
      <c r="M9" s="377"/>
      <c r="N9" s="377"/>
      <c r="O9" s="377"/>
      <c r="P9" s="377"/>
      <c r="Q9" s="378"/>
      <c r="R9" s="132"/>
      <c r="S9" s="379" t="s">
        <v>42</v>
      </c>
      <c r="T9" s="380"/>
      <c r="U9" s="380"/>
      <c r="V9" s="381"/>
      <c r="W9" s="376" t="s">
        <v>8</v>
      </c>
      <c r="X9" s="377"/>
      <c r="Y9" s="377"/>
      <c r="Z9" s="377"/>
      <c r="AA9" s="377"/>
      <c r="AB9" s="377"/>
      <c r="AC9" s="378"/>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88" t="s">
        <v>22</v>
      </c>
      <c r="O10" s="389"/>
      <c r="P10" s="390"/>
      <c r="Q10" s="25" t="s">
        <v>7</v>
      </c>
      <c r="R10" s="47" t="s">
        <v>17</v>
      </c>
      <c r="S10" s="48" t="s">
        <v>65</v>
      </c>
      <c r="T10" s="205" t="s">
        <v>18</v>
      </c>
      <c r="U10" s="134" t="s">
        <v>19</v>
      </c>
      <c r="V10" s="33" t="s">
        <v>7</v>
      </c>
      <c r="W10" s="48" t="s">
        <v>65</v>
      </c>
      <c r="X10" s="205" t="s">
        <v>18</v>
      </c>
      <c r="Y10" s="134"/>
      <c r="Z10" s="391" t="s">
        <v>22</v>
      </c>
      <c r="AA10" s="392"/>
      <c r="AB10" s="393"/>
      <c r="AC10" s="130" t="s">
        <v>7</v>
      </c>
      <c r="AD10" s="36" t="s">
        <v>7</v>
      </c>
      <c r="AE10" s="120" t="s">
        <v>10</v>
      </c>
      <c r="AF10" s="364" t="s">
        <v>67</v>
      </c>
      <c r="AG10" s="365"/>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66"/>
      <c r="AG11" s="367"/>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2"/>
      <c r="AG12" s="373"/>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4"/>
      <c r="AG13" s="375"/>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60">
        <f>AE14+AD14+R14+E14</f>
        <v>0</v>
      </c>
      <c r="AG14" s="361"/>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68">
        <f>AE15+AD15+R15+E15</f>
        <v>0</v>
      </c>
      <c r="AG15" s="369"/>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70">
        <f t="shared" si="1"/>
        <v>0</v>
      </c>
      <c r="AG16" s="371"/>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6"/>
      <c r="AG17" s="357"/>
      <c r="AI17" s="218"/>
    </row>
    <row r="18" spans="1:35" s="225" customFormat="1" x14ac:dyDescent="0.2">
      <c r="A18" s="340" t="s">
        <v>39</v>
      </c>
      <c r="B18" s="318" t="s">
        <v>44</v>
      </c>
      <c r="C18" s="238">
        <v>64094.739999999991</v>
      </c>
      <c r="D18" s="239">
        <v>583655.24999999988</v>
      </c>
      <c r="E18" s="115">
        <f>SUM(C18:D18)</f>
        <v>647749.98999999987</v>
      </c>
      <c r="F18" s="178" t="s">
        <v>44</v>
      </c>
      <c r="G18" s="238">
        <v>4365.2099999999991</v>
      </c>
      <c r="H18" s="239">
        <v>108544.16999999998</v>
      </c>
      <c r="I18" s="239">
        <v>3444.8600000000006</v>
      </c>
      <c r="J18" s="115">
        <f>SUM(G18:I18)</f>
        <v>116354.23999999998</v>
      </c>
      <c r="K18" s="322" t="s">
        <v>44</v>
      </c>
      <c r="L18" s="238">
        <v>984.96000000000015</v>
      </c>
      <c r="M18" s="240">
        <v>77904.350000000006</v>
      </c>
      <c r="N18" s="241">
        <v>61485.279999999999</v>
      </c>
      <c r="O18" s="239">
        <v>0</v>
      </c>
      <c r="P18" s="115">
        <f>SUM(N18:O18)</f>
        <v>61485.279999999999</v>
      </c>
      <c r="Q18" s="110">
        <f>L18+M18+P18</f>
        <v>140374.59000000003</v>
      </c>
      <c r="R18" s="330">
        <f>Q18+J18</f>
        <v>256728.83000000002</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58">
        <f>AE18+AD18+R18+E18</f>
        <v>904478.81999999983</v>
      </c>
      <c r="AG18" s="359"/>
      <c r="AI18" s="218"/>
    </row>
    <row r="19" spans="1:35" s="13" customFormat="1" ht="13.5" customHeight="1" x14ac:dyDescent="0.2">
      <c r="A19" s="341" t="s">
        <v>91</v>
      </c>
      <c r="B19" s="73" t="s">
        <v>44</v>
      </c>
      <c r="C19" s="171">
        <f>C18+C16</f>
        <v>64094.739999999991</v>
      </c>
      <c r="D19" s="172">
        <f>D18+D16</f>
        <v>583655.24999999988</v>
      </c>
      <c r="E19" s="111">
        <f>E18+E16</f>
        <v>647749.98999999987</v>
      </c>
      <c r="F19" s="167" t="s">
        <v>44</v>
      </c>
      <c r="G19" s="171">
        <f>G18+G16</f>
        <v>4365.2099999999991</v>
      </c>
      <c r="H19" s="172">
        <f>H18+H16</f>
        <v>108544.16999999998</v>
      </c>
      <c r="I19" s="172">
        <f>I18+I16</f>
        <v>3444.8600000000006</v>
      </c>
      <c r="J19" s="111">
        <f>J18+J16</f>
        <v>116354.23999999998</v>
      </c>
      <c r="K19" s="168" t="s">
        <v>44</v>
      </c>
      <c r="L19" s="171">
        <f t="shared" ref="L19:R19" si="3">L18+L16</f>
        <v>984.96000000000015</v>
      </c>
      <c r="M19" s="116">
        <f t="shared" si="3"/>
        <v>77904.350000000006</v>
      </c>
      <c r="N19" s="171">
        <f t="shared" si="3"/>
        <v>61485.279999999999</v>
      </c>
      <c r="O19" s="172">
        <f t="shared" si="3"/>
        <v>0</v>
      </c>
      <c r="P19" s="116">
        <f t="shared" si="3"/>
        <v>61485.279999999999</v>
      </c>
      <c r="Q19" s="119">
        <f t="shared" si="3"/>
        <v>140374.59000000003</v>
      </c>
      <c r="R19" s="119">
        <f t="shared" si="3"/>
        <v>256728.83000000002</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60">
        <f>SUM(AF16:AG18)</f>
        <v>904478.81999999983</v>
      </c>
      <c r="AG19" s="361"/>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6"/>
      <c r="AG20" s="357"/>
    </row>
    <row r="21" spans="1:35" s="245" customFormat="1" x14ac:dyDescent="0.2">
      <c r="A21" s="342" t="s">
        <v>23</v>
      </c>
      <c r="B21" s="79" t="s">
        <v>44</v>
      </c>
      <c r="C21" s="175" t="s">
        <v>44</v>
      </c>
      <c r="D21" s="176" t="s">
        <v>44</v>
      </c>
      <c r="E21" s="177">
        <v>647749.98999999987</v>
      </c>
      <c r="F21" s="178" t="s">
        <v>44</v>
      </c>
      <c r="G21" s="175" t="s">
        <v>44</v>
      </c>
      <c r="H21" s="175" t="s">
        <v>44</v>
      </c>
      <c r="I21" s="334">
        <v>3444.8600000000006</v>
      </c>
      <c r="J21" s="179" t="s">
        <v>44</v>
      </c>
      <c r="K21" s="178" t="s">
        <v>44</v>
      </c>
      <c r="L21" s="175" t="s">
        <v>44</v>
      </c>
      <c r="M21" s="180" t="s">
        <v>44</v>
      </c>
      <c r="N21" s="176" t="s">
        <v>44</v>
      </c>
      <c r="O21" s="175" t="s">
        <v>44</v>
      </c>
      <c r="P21" s="180" t="s">
        <v>44</v>
      </c>
      <c r="Q21" s="180" t="s">
        <v>44</v>
      </c>
      <c r="R21" s="177">
        <v>256728.83000000002</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362">
        <v>904478.82</v>
      </c>
      <c r="AG21" s="363"/>
      <c r="AH21" s="348"/>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49"/>
      <c r="AG22" s="350"/>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51">
        <f>AF19-AF21</f>
        <v>0</v>
      </c>
      <c r="AG23" s="352"/>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670</v>
      </c>
      <c r="C35" s="284" t="s">
        <v>44</v>
      </c>
      <c r="D35" s="275">
        <v>3793058</v>
      </c>
      <c r="E35" s="89">
        <f>D35</f>
        <v>3793058</v>
      </c>
      <c r="F35" s="137">
        <v>54</v>
      </c>
      <c r="G35" s="284" t="s">
        <v>44</v>
      </c>
      <c r="H35" s="275">
        <v>593617</v>
      </c>
      <c r="I35" s="275">
        <v>17172</v>
      </c>
      <c r="J35" s="89">
        <f>I35+H35</f>
        <v>610789</v>
      </c>
      <c r="K35" s="140">
        <v>4</v>
      </c>
      <c r="L35" s="284" t="s">
        <v>44</v>
      </c>
      <c r="M35" s="275">
        <v>790907</v>
      </c>
      <c r="N35" s="276">
        <v>4568</v>
      </c>
      <c r="O35" s="275">
        <v>0</v>
      </c>
      <c r="P35" s="89">
        <f>SUM(N35:O35)</f>
        <v>4568</v>
      </c>
      <c r="Q35" s="96">
        <f>M35</f>
        <v>790907</v>
      </c>
      <c r="R35" s="96">
        <f>Q35+J35</f>
        <v>1401696</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5194754</v>
      </c>
      <c r="AG35" s="161">
        <f>AB35+P35</f>
        <v>4568</v>
      </c>
      <c r="AH35" s="217"/>
    </row>
    <row r="36" spans="1:34" s="4" customFormat="1" x14ac:dyDescent="0.2">
      <c r="A36" s="347" t="s">
        <v>92</v>
      </c>
      <c r="B36" s="95">
        <f>SUM(B31:B35)</f>
        <v>670</v>
      </c>
      <c r="C36" s="100" t="s">
        <v>44</v>
      </c>
      <c r="D36" s="92">
        <f>SUM(D31:D35)</f>
        <v>3793058</v>
      </c>
      <c r="E36" s="88">
        <f>SUM(E31:E35)</f>
        <v>3793058</v>
      </c>
      <c r="F36" s="95">
        <f>SUM(F31:F35)</f>
        <v>54</v>
      </c>
      <c r="G36" s="100" t="s">
        <v>44</v>
      </c>
      <c r="H36" s="92">
        <f>SUM(H31:H35)</f>
        <v>593617</v>
      </c>
      <c r="I36" s="92">
        <f>SUM(I31:I35)</f>
        <v>17172</v>
      </c>
      <c r="J36" s="88">
        <f>SUM(J31:J35)</f>
        <v>610789</v>
      </c>
      <c r="K36" s="94">
        <f>SUM(K31:K35)</f>
        <v>4</v>
      </c>
      <c r="L36" s="100" t="s">
        <v>44</v>
      </c>
      <c r="M36" s="92">
        <f>SUM(M31:M35)</f>
        <v>790907</v>
      </c>
      <c r="N36" s="93">
        <f>SUM(N31:N35)</f>
        <v>4568</v>
      </c>
      <c r="O36" s="92">
        <f>SUM(O31:O35)</f>
        <v>0</v>
      </c>
      <c r="P36" s="90">
        <f t="shared" ref="P36" si="7">SUM(P31:P35)</f>
        <v>4568</v>
      </c>
      <c r="Q36" s="91">
        <f>SUM(Q31:Q35)</f>
        <v>790907</v>
      </c>
      <c r="R36" s="91">
        <f>SUM(R31:R35)</f>
        <v>1401696</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5194754</v>
      </c>
      <c r="AG36" s="127">
        <f>SUM(AG31:AG35)</f>
        <v>4568</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3793058</v>
      </c>
      <c r="F38" s="79" t="s">
        <v>44</v>
      </c>
      <c r="G38" s="80" t="s">
        <v>44</v>
      </c>
      <c r="H38" s="81" t="s">
        <v>44</v>
      </c>
      <c r="I38" s="189">
        <v>17172</v>
      </c>
      <c r="J38" s="149" t="s">
        <v>44</v>
      </c>
      <c r="K38" s="79" t="s">
        <v>44</v>
      </c>
      <c r="L38" s="80" t="s">
        <v>44</v>
      </c>
      <c r="M38" s="82" t="s">
        <v>44</v>
      </c>
      <c r="N38" s="79" t="s">
        <v>44</v>
      </c>
      <c r="O38" s="80" t="s">
        <v>44</v>
      </c>
      <c r="P38" s="149" t="s">
        <v>44</v>
      </c>
      <c r="Q38" s="155" t="s">
        <v>44</v>
      </c>
      <c r="R38" s="141">
        <v>1401696</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5194754</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401" t="s">
        <v>47</v>
      </c>
      <c r="C42" s="402"/>
      <c r="D42" s="402"/>
      <c r="E42" s="402"/>
      <c r="F42" s="402"/>
      <c r="G42" s="402"/>
      <c r="H42" s="402"/>
      <c r="I42" s="402"/>
      <c r="J42" s="402"/>
      <c r="K42" s="402"/>
      <c r="L42" s="402"/>
      <c r="M42" s="402"/>
      <c r="N42" s="402"/>
      <c r="O42" s="403"/>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85" t="s">
        <v>48</v>
      </c>
      <c r="C44" s="386"/>
      <c r="D44" s="386"/>
      <c r="E44" s="386"/>
      <c r="F44" s="386"/>
      <c r="G44" s="386"/>
      <c r="H44" s="386"/>
      <c r="I44" s="386"/>
      <c r="J44" s="386"/>
      <c r="K44" s="387"/>
      <c r="L44" s="404" t="s">
        <v>102</v>
      </c>
      <c r="M44" s="405"/>
      <c r="N44" s="405"/>
      <c r="O44" s="406"/>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85" t="s">
        <v>101</v>
      </c>
      <c r="C46" s="386"/>
      <c r="D46" s="386"/>
      <c r="E46" s="386"/>
      <c r="F46" s="386"/>
      <c r="G46" s="386"/>
      <c r="H46" s="386"/>
      <c r="I46" s="386"/>
      <c r="J46" s="386"/>
      <c r="K46" s="386"/>
      <c r="L46" s="386"/>
      <c r="M46" s="386"/>
      <c r="N46" s="386"/>
      <c r="O46" s="387"/>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07" t="s">
        <v>88</v>
      </c>
      <c r="C48" s="408"/>
      <c r="D48" s="408"/>
      <c r="E48" s="408"/>
      <c r="F48" s="408"/>
      <c r="G48" s="408"/>
      <c r="H48" s="408"/>
      <c r="I48" s="409"/>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07" t="s">
        <v>95</v>
      </c>
      <c r="C50" s="408"/>
      <c r="D50" s="408"/>
      <c r="E50" s="408"/>
      <c r="F50" s="408"/>
      <c r="G50" s="408"/>
      <c r="H50" s="409"/>
      <c r="I50" s="410" t="s">
        <v>96</v>
      </c>
      <c r="J50" s="411"/>
      <c r="K50" s="411"/>
      <c r="L50" s="411"/>
      <c r="M50" s="411"/>
      <c r="N50" s="411"/>
      <c r="O50" s="412"/>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B14" sqref="B14"/>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2022-07-22T18:19:58Z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